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server2012\Dati_utenti\Ufficio Segreteria\_Norma_\SALE COMUNALI\Villa Da Porto\2026\"/>
    </mc:Choice>
  </mc:AlternateContent>
  <xr:revisionPtr revIDLastSave="0" documentId="13_ncr:1_{BFB14C52-2BCC-460B-A535-A3E6C07F3DB0}" xr6:coauthVersionLast="47" xr6:coauthVersionMax="47" xr10:uidLastSave="{00000000-0000-0000-0000-000000000000}"/>
  <bookViews>
    <workbookView xWindow="28680" yWindow="-120" windowWidth="29040" windowHeight="15720" firstSheet="3" activeTab="8" xr2:uid="{00000000-000D-0000-FFFF-FFFF00000000}"/>
  </bookViews>
  <sheets>
    <sheet name="GENNAIO" sheetId="2" r:id="rId1"/>
    <sheet name="FEBBRAIO" sheetId="3" r:id="rId2"/>
    <sheet name="MARZO" sheetId="4" r:id="rId3"/>
    <sheet name="APRILE" sheetId="5" r:id="rId4"/>
    <sheet name="MAGGIO" sheetId="6" r:id="rId5"/>
    <sheet name="GIUGNO" sheetId="7" r:id="rId6"/>
    <sheet name="LUGLIO" sheetId="8" r:id="rId7"/>
    <sheet name="AGOSTO" sheetId="9" r:id="rId8"/>
    <sheet name="SETTEMBRE" sheetId="10" r:id="rId9"/>
    <sheet name="OTTOBRE" sheetId="11" r:id="rId10"/>
    <sheet name="NOVEMBRE" sheetId="12" r:id="rId11"/>
    <sheet name="DICEMBRE" sheetId="13" r:id="rId12"/>
  </sheets>
  <definedNames>
    <definedName name="AnnoCalendario">GENNAIO!$C$2</definedName>
    <definedName name="_xlnm.Print_Area" localSheetId="0">GENNAIO!$A$3:$H$17</definedName>
    <definedName name="AreaTitoloColonna1..H15.10">OTTOBRE!$B$3</definedName>
    <definedName name="AreaTitoloColonna1..H15.11">NOVEMBRE!$B$3</definedName>
    <definedName name="AreaTitoloColonna1..H15.12">DICEMBRE!$B$3</definedName>
    <definedName name="AreaTitoloColonna1..H15.2">FEBBRAIO!$B$3</definedName>
    <definedName name="AreaTitoloColonna1..H15.3">MARZO!$B$3</definedName>
    <definedName name="AreaTitoloColonna1..H15.4">APRILE!$B$3</definedName>
    <definedName name="AreaTitoloColonna1..H15.5">MAGGIO!$B$3</definedName>
    <definedName name="AreaTitoloColonna1..H15.6">GIUGNO!$B$3</definedName>
    <definedName name="AreaTitoloColonna1..H15.7">LUGLIO!$B$3</definedName>
    <definedName name="AreaTitoloColonna1..H15.8">AGOSTO!$B$3</definedName>
    <definedName name="AreaTitoloColonna1..H15.9">SETTEMBRE!$B$3</definedName>
    <definedName name="AreaTitoloColonna1..H17.1">GENNAIO!$B$5</definedName>
    <definedName name="AreaTitoloRiga1..C2">GENNAIO!$B$2</definedName>
    <definedName name="AreaTitoloRiga2..E2">GENNAIO!$D$2</definedName>
    <definedName name="GiorniESettimane">{0,1,2,3,4,5,6} + {0;1;2;3;4;5}*7</definedName>
    <definedName name="InizioSettimana">GENNAIO!$E$2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B12" i="13" l="1" a="1"/>
  <c r="G12" i="13" s="1"/>
  <c r="B14" i="13" a="1"/>
  <c r="B8" i="13" a="1"/>
  <c r="C8" i="13" s="1"/>
  <c r="B10" i="13" a="1"/>
  <c r="B4" i="13" a="1"/>
  <c r="B4" i="13" s="1"/>
  <c r="B6" i="13" a="1"/>
  <c r="B12" i="12" a="1"/>
  <c r="G12" i="12" s="1"/>
  <c r="B14" i="12" a="1"/>
  <c r="B8" i="12" a="1"/>
  <c r="G8" i="12" s="1"/>
  <c r="B10" i="12" a="1"/>
  <c r="B4" i="12" a="1"/>
  <c r="B4" i="12" s="1"/>
  <c r="B6" i="12" a="1"/>
  <c r="B13" i="11" a="1"/>
  <c r="G13" i="11" s="1"/>
  <c r="B15" i="11" a="1"/>
  <c r="B9" i="11" a="1"/>
  <c r="G9" i="11" s="1"/>
  <c r="B11" i="11" a="1"/>
  <c r="B4" i="11" a="1"/>
  <c r="C4" i="11" s="1"/>
  <c r="C3" i="11" s="1"/>
  <c r="B7" i="11" a="1"/>
  <c r="B12" i="10" a="1"/>
  <c r="B12" i="10" s="1"/>
  <c r="B14" i="10" a="1"/>
  <c r="B8" i="10" a="1"/>
  <c r="G8" i="10" s="1"/>
  <c r="B10" i="10" a="1"/>
  <c r="B4" i="10" a="1"/>
  <c r="C4" i="10" s="1"/>
  <c r="C3" i="10" s="1"/>
  <c r="B6" i="10" a="1"/>
  <c r="B12" i="9" a="1"/>
  <c r="F12" i="9" s="1"/>
  <c r="B14" i="9" a="1"/>
  <c r="B8" i="9" a="1"/>
  <c r="B8" i="9" s="1"/>
  <c r="B10" i="9" a="1"/>
  <c r="B4" i="9" a="1"/>
  <c r="C4" i="9" s="1"/>
  <c r="C3" i="9" s="1"/>
  <c r="B6" i="9" a="1"/>
  <c r="B14" i="8" a="1"/>
  <c r="G14" i="8" s="1"/>
  <c r="B4" i="8" a="1"/>
  <c r="B10" i="8" a="1"/>
  <c r="G10" i="8" s="1"/>
  <c r="B12" i="8" a="1"/>
  <c r="B6" i="8" a="1"/>
  <c r="B6" i="8" s="1"/>
  <c r="B8" i="8" a="1"/>
  <c r="B14" i="7" a="1"/>
  <c r="G14" i="7" s="1"/>
  <c r="B10" i="7" a="1"/>
  <c r="G10" i="7" s="1"/>
  <c r="B12" i="7" a="1"/>
  <c r="B6" i="7" a="1"/>
  <c r="G6" i="7" s="1"/>
  <c r="B8" i="7" a="1"/>
  <c r="B17" i="6" a="1"/>
  <c r="G17" i="6" s="1"/>
  <c r="B4" i="7" a="1"/>
  <c r="B12" i="6" a="1"/>
  <c r="G12" i="6" s="1"/>
  <c r="B15" i="6" a="1"/>
  <c r="B6" i="6" a="1"/>
  <c r="B6" i="6" s="1"/>
  <c r="B9" i="6" a="1"/>
  <c r="B14" i="5" a="1"/>
  <c r="C14" i="5" s="1"/>
  <c r="B4" i="6" a="1"/>
  <c r="B10" i="5" a="1"/>
  <c r="G10" i="5" s="1"/>
  <c r="B12" i="5" a="1"/>
  <c r="B6" i="5" a="1"/>
  <c r="B6" i="5" s="1"/>
  <c r="B8" i="5" a="1"/>
  <c r="B14" i="4" a="1"/>
  <c r="G14" i="4" s="1"/>
  <c r="B4" i="5" a="1"/>
  <c r="B10" i="4" a="1"/>
  <c r="B10" i="4" s="1"/>
  <c r="B12" i="4" a="1"/>
  <c r="B6" i="4" a="1"/>
  <c r="B6" i="4" s="1"/>
  <c r="B8" i="4" a="1"/>
  <c r="B14" i="3" a="1"/>
  <c r="G14" i="3" s="1"/>
  <c r="B4" i="4" a="1"/>
  <c r="B10" i="3" a="1"/>
  <c r="B10" i="3" s="1"/>
  <c r="B12" i="3" a="1"/>
  <c r="B6" i="3" a="1"/>
  <c r="B6" i="3" s="1"/>
  <c r="B8" i="3" a="1"/>
  <c r="B16" i="2" a="1"/>
  <c r="G16" i="2" s="1"/>
  <c r="B4" i="3" a="1"/>
  <c r="B12" i="2" a="1"/>
  <c r="G12" i="2" s="1"/>
  <c r="B14" i="2" a="1"/>
  <c r="B8" i="2" a="1"/>
  <c r="B8" i="2" s="1"/>
  <c r="B10" i="2" a="1"/>
  <c r="B6" i="2" a="1"/>
  <c r="B1" i="9"/>
  <c r="B1" i="11"/>
  <c r="B1" i="10"/>
  <c r="B1" i="7"/>
  <c r="B1" i="8"/>
  <c r="E12" i="13" l="1"/>
  <c r="D12" i="13"/>
  <c r="C12" i="13"/>
  <c r="F12" i="13"/>
  <c r="H8" i="13"/>
  <c r="H12" i="13"/>
  <c r="B12" i="13"/>
  <c r="B14" i="13"/>
  <c r="F14" i="13"/>
  <c r="D14" i="13"/>
  <c r="H14" i="13"/>
  <c r="E14" i="13"/>
  <c r="C14" i="13"/>
  <c r="G14" i="13"/>
  <c r="H4" i="13"/>
  <c r="H3" i="13" s="1"/>
  <c r="F8" i="13"/>
  <c r="E4" i="13"/>
  <c r="E3" i="13" s="1"/>
  <c r="D8" i="13"/>
  <c r="B8" i="13"/>
  <c r="G8" i="13"/>
  <c r="E8" i="13"/>
  <c r="B10" i="13"/>
  <c r="F10" i="13"/>
  <c r="C10" i="13"/>
  <c r="G10" i="13"/>
  <c r="H10" i="13"/>
  <c r="D10" i="13"/>
  <c r="E10" i="13"/>
  <c r="D4" i="13"/>
  <c r="D3" i="13" s="1"/>
  <c r="G4" i="13"/>
  <c r="G3" i="13" s="1"/>
  <c r="F4" i="13"/>
  <c r="F3" i="13" s="1"/>
  <c r="C4" i="13"/>
  <c r="C3" i="13" s="1"/>
  <c r="B6" i="13"/>
  <c r="F6" i="13"/>
  <c r="C6" i="13"/>
  <c r="G6" i="13"/>
  <c r="H6" i="13"/>
  <c r="D6" i="13"/>
  <c r="E6" i="13"/>
  <c r="H12" i="12"/>
  <c r="C12" i="12"/>
  <c r="D12" i="12"/>
  <c r="F12" i="12"/>
  <c r="E12" i="12"/>
  <c r="B12" i="12"/>
  <c r="B14" i="12"/>
  <c r="F14" i="12"/>
  <c r="C14" i="12"/>
  <c r="G14" i="12"/>
  <c r="H14" i="12"/>
  <c r="D14" i="12"/>
  <c r="E14" i="12"/>
  <c r="E8" i="12"/>
  <c r="C8" i="12"/>
  <c r="H4" i="12"/>
  <c r="H3" i="12" s="1"/>
  <c r="H8" i="12"/>
  <c r="F8" i="12"/>
  <c r="D8" i="12"/>
  <c r="B8" i="12"/>
  <c r="B10" i="12"/>
  <c r="F10" i="12"/>
  <c r="C10" i="12"/>
  <c r="G10" i="12"/>
  <c r="E10" i="12"/>
  <c r="D10" i="12"/>
  <c r="H10" i="12"/>
  <c r="E4" i="12"/>
  <c r="E3" i="12" s="1"/>
  <c r="D4" i="12"/>
  <c r="D3" i="12" s="1"/>
  <c r="G4" i="12"/>
  <c r="G3" i="12" s="1"/>
  <c r="F4" i="12"/>
  <c r="F3" i="12" s="1"/>
  <c r="C4" i="12"/>
  <c r="C3" i="12" s="1"/>
  <c r="B6" i="12"/>
  <c r="F6" i="12"/>
  <c r="C6" i="12"/>
  <c r="G6" i="12"/>
  <c r="H6" i="12"/>
  <c r="D6" i="12"/>
  <c r="E6" i="12"/>
  <c r="H13" i="11"/>
  <c r="C13" i="11"/>
  <c r="E9" i="11"/>
  <c r="D13" i="11"/>
  <c r="F13" i="11"/>
  <c r="E13" i="11"/>
  <c r="B13" i="11"/>
  <c r="E15" i="11"/>
  <c r="G15" i="11"/>
  <c r="D15" i="11"/>
  <c r="H15" i="11"/>
  <c r="B15" i="11"/>
  <c r="F15" i="11"/>
  <c r="C15" i="11"/>
  <c r="H4" i="11"/>
  <c r="H3" i="11" s="1"/>
  <c r="C9" i="11"/>
  <c r="B4" i="11"/>
  <c r="H9" i="11"/>
  <c r="F9" i="11"/>
  <c r="D9" i="11"/>
  <c r="B9" i="11"/>
  <c r="B11" i="11"/>
  <c r="F11" i="11"/>
  <c r="C11" i="11"/>
  <c r="G11" i="11"/>
  <c r="D11" i="11"/>
  <c r="H11" i="11"/>
  <c r="E11" i="11"/>
  <c r="E4" i="11"/>
  <c r="E3" i="11" s="1"/>
  <c r="D4" i="11"/>
  <c r="D3" i="11" s="1"/>
  <c r="G4" i="11"/>
  <c r="G3" i="11" s="1"/>
  <c r="F4" i="11"/>
  <c r="F3" i="11" s="1"/>
  <c r="C7" i="11"/>
  <c r="G7" i="11"/>
  <c r="E7" i="11"/>
  <c r="B7" i="11"/>
  <c r="F7" i="11"/>
  <c r="D7" i="11"/>
  <c r="H7" i="11"/>
  <c r="H12" i="10"/>
  <c r="G12" i="10"/>
  <c r="C12" i="10"/>
  <c r="D12" i="10"/>
  <c r="F12" i="10"/>
  <c r="E12" i="10"/>
  <c r="C14" i="10"/>
  <c r="G14" i="10"/>
  <c r="D14" i="10"/>
  <c r="H14" i="10"/>
  <c r="E14" i="10"/>
  <c r="B14" i="10"/>
  <c r="F14" i="10"/>
  <c r="E8" i="10"/>
  <c r="H4" i="10"/>
  <c r="H3" i="10" s="1"/>
  <c r="C8" i="10"/>
  <c r="B4" i="10"/>
  <c r="D8" i="10"/>
  <c r="F8" i="10"/>
  <c r="H8" i="10"/>
  <c r="B8" i="10"/>
  <c r="E10" i="10"/>
  <c r="F10" i="10"/>
  <c r="G10" i="10"/>
  <c r="D10" i="10"/>
  <c r="H10" i="10"/>
  <c r="B10" i="10"/>
  <c r="C10" i="10"/>
  <c r="E4" i="10"/>
  <c r="E3" i="10" s="1"/>
  <c r="D4" i="10"/>
  <c r="D3" i="10" s="1"/>
  <c r="G4" i="10"/>
  <c r="G3" i="10" s="1"/>
  <c r="F4" i="10"/>
  <c r="F3" i="10" s="1"/>
  <c r="E6" i="10"/>
  <c r="B6" i="10"/>
  <c r="F6" i="10"/>
  <c r="C6" i="10"/>
  <c r="G6" i="10"/>
  <c r="D6" i="10"/>
  <c r="H6" i="10"/>
  <c r="E12" i="9"/>
  <c r="G12" i="9"/>
  <c r="C12" i="9"/>
  <c r="H12" i="9"/>
  <c r="B12" i="9"/>
  <c r="H8" i="9"/>
  <c r="D12" i="9"/>
  <c r="E14" i="9"/>
  <c r="D14" i="9"/>
  <c r="H14" i="9"/>
  <c r="B14" i="9"/>
  <c r="F14" i="9"/>
  <c r="C14" i="9"/>
  <c r="G14" i="9"/>
  <c r="H4" i="9"/>
  <c r="H3" i="9" s="1"/>
  <c r="B4" i="9"/>
  <c r="E8" i="9"/>
  <c r="E4" i="9"/>
  <c r="E3" i="9" s="1"/>
  <c r="D8" i="9"/>
  <c r="G8" i="9"/>
  <c r="F8" i="9"/>
  <c r="C8" i="9"/>
  <c r="B10" i="9"/>
  <c r="F10" i="9"/>
  <c r="C10" i="9"/>
  <c r="G10" i="9"/>
  <c r="E10" i="9"/>
  <c r="D10" i="9"/>
  <c r="H10" i="9"/>
  <c r="D4" i="9"/>
  <c r="D3" i="9" s="1"/>
  <c r="G4" i="9"/>
  <c r="G3" i="9" s="1"/>
  <c r="F4" i="9"/>
  <c r="F3" i="9" s="1"/>
  <c r="C6" i="9"/>
  <c r="G6" i="9"/>
  <c r="E6" i="9"/>
  <c r="B6" i="9"/>
  <c r="F6" i="9"/>
  <c r="D6" i="9"/>
  <c r="H6" i="9"/>
  <c r="E14" i="8"/>
  <c r="C14" i="8"/>
  <c r="D14" i="8"/>
  <c r="F14" i="8"/>
  <c r="H14" i="8"/>
  <c r="B14" i="8"/>
  <c r="C4" i="8"/>
  <c r="C3" i="8" s="1"/>
  <c r="G4" i="8"/>
  <c r="G3" i="8" s="1"/>
  <c r="E4" i="8"/>
  <c r="E3" i="8" s="1"/>
  <c r="B4" i="8"/>
  <c r="F4" i="8"/>
  <c r="F3" i="8" s="1"/>
  <c r="D4" i="8"/>
  <c r="D3" i="8" s="1"/>
  <c r="H4" i="8"/>
  <c r="H3" i="8" s="1"/>
  <c r="E10" i="8"/>
  <c r="C6" i="8"/>
  <c r="C10" i="8"/>
  <c r="G6" i="8"/>
  <c r="D10" i="8"/>
  <c r="F10" i="8"/>
  <c r="H10" i="8"/>
  <c r="B10" i="8"/>
  <c r="C12" i="8"/>
  <c r="G12" i="8"/>
  <c r="E12" i="8"/>
  <c r="B12" i="8"/>
  <c r="F12" i="8"/>
  <c r="D12" i="8"/>
  <c r="H12" i="8"/>
  <c r="D6" i="8"/>
  <c r="E6" i="8"/>
  <c r="F6" i="8"/>
  <c r="H6" i="8"/>
  <c r="C8" i="8"/>
  <c r="G8" i="8"/>
  <c r="E8" i="8"/>
  <c r="B8" i="8"/>
  <c r="F8" i="8"/>
  <c r="D8" i="8"/>
  <c r="H8" i="8"/>
  <c r="E14" i="7"/>
  <c r="C14" i="7"/>
  <c r="H14" i="7"/>
  <c r="F14" i="7"/>
  <c r="D14" i="7"/>
  <c r="B14" i="7"/>
  <c r="E17" i="6"/>
  <c r="E10" i="7"/>
  <c r="C10" i="7"/>
  <c r="E6" i="7"/>
  <c r="H10" i="7"/>
  <c r="F10" i="7"/>
  <c r="D10" i="7"/>
  <c r="B10" i="7"/>
  <c r="B12" i="7"/>
  <c r="F12" i="7"/>
  <c r="C12" i="7"/>
  <c r="G12" i="7"/>
  <c r="E12" i="7"/>
  <c r="D12" i="7"/>
  <c r="H12" i="7"/>
  <c r="D17" i="6"/>
  <c r="C6" i="7"/>
  <c r="C17" i="6"/>
  <c r="D6" i="7"/>
  <c r="F6" i="7"/>
  <c r="H6" i="7"/>
  <c r="B6" i="7"/>
  <c r="B8" i="7"/>
  <c r="F8" i="7"/>
  <c r="C8" i="7"/>
  <c r="G8" i="7"/>
  <c r="H8" i="7"/>
  <c r="D8" i="7"/>
  <c r="E8" i="7"/>
  <c r="F17" i="6"/>
  <c r="H17" i="6"/>
  <c r="B17" i="6"/>
  <c r="E4" i="7"/>
  <c r="E3" i="7" s="1"/>
  <c r="D4" i="7"/>
  <c r="D3" i="7" s="1"/>
  <c r="H4" i="7"/>
  <c r="H3" i="7" s="1"/>
  <c r="B4" i="7"/>
  <c r="F4" i="7"/>
  <c r="F3" i="7" s="1"/>
  <c r="C4" i="7"/>
  <c r="C3" i="7" s="1"/>
  <c r="G4" i="7"/>
  <c r="G3" i="7" s="1"/>
  <c r="H14" i="5"/>
  <c r="E12" i="6"/>
  <c r="G6" i="6"/>
  <c r="G14" i="5"/>
  <c r="F14" i="5"/>
  <c r="F6" i="6"/>
  <c r="C12" i="6"/>
  <c r="H6" i="6"/>
  <c r="D12" i="6"/>
  <c r="F12" i="6"/>
  <c r="H12" i="6"/>
  <c r="B12" i="6"/>
  <c r="C15" i="6"/>
  <c r="G15" i="6"/>
  <c r="E15" i="6"/>
  <c r="B15" i="6"/>
  <c r="F15" i="6"/>
  <c r="D15" i="6"/>
  <c r="H15" i="6"/>
  <c r="E6" i="6"/>
  <c r="E14" i="5"/>
  <c r="C6" i="6"/>
  <c r="D6" i="6"/>
  <c r="B9" i="6"/>
  <c r="F9" i="6"/>
  <c r="C9" i="6"/>
  <c r="G9" i="6"/>
  <c r="H9" i="6"/>
  <c r="D9" i="6"/>
  <c r="E9" i="6"/>
  <c r="D14" i="5"/>
  <c r="B14" i="5"/>
  <c r="B4" i="6"/>
  <c r="F4" i="6"/>
  <c r="F3" i="6" s="1"/>
  <c r="C4" i="6"/>
  <c r="C3" i="6" s="1"/>
  <c r="G4" i="6"/>
  <c r="G3" i="6" s="1"/>
  <c r="H4" i="6"/>
  <c r="H3" i="6" s="1"/>
  <c r="D4" i="6"/>
  <c r="D3" i="6" s="1"/>
  <c r="E4" i="6"/>
  <c r="E3" i="6" s="1"/>
  <c r="E10" i="5"/>
  <c r="C10" i="5"/>
  <c r="H6" i="5"/>
  <c r="D10" i="5"/>
  <c r="F10" i="5"/>
  <c r="H10" i="5"/>
  <c r="B10" i="5"/>
  <c r="B12" i="5"/>
  <c r="F12" i="5"/>
  <c r="C12" i="5"/>
  <c r="G12" i="5"/>
  <c r="E12" i="5"/>
  <c r="D12" i="5"/>
  <c r="H12" i="5"/>
  <c r="E6" i="5"/>
  <c r="C14" i="4"/>
  <c r="D6" i="5"/>
  <c r="G6" i="5"/>
  <c r="F6" i="5"/>
  <c r="C6" i="5"/>
  <c r="B8" i="5"/>
  <c r="F8" i="5"/>
  <c r="C8" i="5"/>
  <c r="G8" i="5"/>
  <c r="H8" i="5"/>
  <c r="D8" i="5"/>
  <c r="E8" i="5"/>
  <c r="E14" i="4"/>
  <c r="H14" i="4"/>
  <c r="F14" i="4"/>
  <c r="D14" i="4"/>
  <c r="B14" i="4"/>
  <c r="C4" i="5"/>
  <c r="C3" i="5" s="1"/>
  <c r="G4" i="5"/>
  <c r="G3" i="5" s="1"/>
  <c r="E4" i="5"/>
  <c r="E3" i="5" s="1"/>
  <c r="B4" i="5"/>
  <c r="F4" i="5"/>
  <c r="F3" i="5" s="1"/>
  <c r="D4" i="5"/>
  <c r="D3" i="5" s="1"/>
  <c r="H4" i="5"/>
  <c r="H3" i="5" s="1"/>
  <c r="D10" i="4"/>
  <c r="H10" i="4"/>
  <c r="E10" i="4"/>
  <c r="C6" i="4"/>
  <c r="G10" i="4"/>
  <c r="F10" i="4"/>
  <c r="C10" i="4"/>
  <c r="C12" i="4"/>
  <c r="G12" i="4"/>
  <c r="E12" i="4"/>
  <c r="B12" i="4"/>
  <c r="F12" i="4"/>
  <c r="D12" i="4"/>
  <c r="H12" i="4"/>
  <c r="E6" i="4"/>
  <c r="G6" i="4"/>
  <c r="E14" i="3"/>
  <c r="H6" i="4"/>
  <c r="F6" i="4"/>
  <c r="D6" i="4"/>
  <c r="C8" i="4"/>
  <c r="G8" i="4"/>
  <c r="E8" i="4"/>
  <c r="B8" i="4"/>
  <c r="F8" i="4"/>
  <c r="D8" i="4"/>
  <c r="H8" i="4"/>
  <c r="C14" i="3"/>
  <c r="D14" i="3"/>
  <c r="F14" i="3"/>
  <c r="H14" i="3"/>
  <c r="B14" i="3"/>
  <c r="B4" i="4"/>
  <c r="F4" i="4"/>
  <c r="F3" i="4" s="1"/>
  <c r="C4" i="4"/>
  <c r="C3" i="4" s="1"/>
  <c r="G4" i="4"/>
  <c r="G3" i="4" s="1"/>
  <c r="H4" i="4"/>
  <c r="H3" i="4" s="1"/>
  <c r="D4" i="4"/>
  <c r="D3" i="4" s="1"/>
  <c r="E4" i="4"/>
  <c r="E3" i="4" s="1"/>
  <c r="E10" i="3"/>
  <c r="G10" i="3"/>
  <c r="C10" i="3"/>
  <c r="H10" i="3"/>
  <c r="F10" i="3"/>
  <c r="D10" i="3"/>
  <c r="C12" i="3"/>
  <c r="G12" i="3"/>
  <c r="E12" i="3"/>
  <c r="B12" i="3"/>
  <c r="F12" i="3"/>
  <c r="D12" i="3"/>
  <c r="H12" i="3"/>
  <c r="H6" i="3"/>
  <c r="E6" i="3"/>
  <c r="D6" i="3"/>
  <c r="G6" i="3"/>
  <c r="F6" i="3"/>
  <c r="C6" i="3"/>
  <c r="B8" i="3"/>
  <c r="F8" i="3"/>
  <c r="C8" i="3"/>
  <c r="G8" i="3"/>
  <c r="E8" i="3"/>
  <c r="D8" i="3"/>
  <c r="H8" i="3"/>
  <c r="E16" i="2"/>
  <c r="C16" i="2"/>
  <c r="D16" i="2"/>
  <c r="F16" i="2"/>
  <c r="H16" i="2"/>
  <c r="B16" i="2"/>
  <c r="B4" i="3"/>
  <c r="F4" i="3"/>
  <c r="F3" i="3" s="1"/>
  <c r="C4" i="3"/>
  <c r="C3" i="3" s="1"/>
  <c r="G4" i="3"/>
  <c r="G3" i="3" s="1"/>
  <c r="H4" i="3"/>
  <c r="H3" i="3" s="1"/>
  <c r="D4" i="3"/>
  <c r="D3" i="3" s="1"/>
  <c r="E4" i="3"/>
  <c r="E3" i="3" s="1"/>
  <c r="E12" i="2"/>
  <c r="C12" i="2"/>
  <c r="H12" i="2"/>
  <c r="F12" i="2"/>
  <c r="D12" i="2"/>
  <c r="B12" i="2"/>
  <c r="B14" i="2"/>
  <c r="F14" i="2"/>
  <c r="C14" i="2"/>
  <c r="G14" i="2"/>
  <c r="E14" i="2"/>
  <c r="D14" i="2"/>
  <c r="H14" i="2"/>
  <c r="H8" i="2"/>
  <c r="E8" i="2"/>
  <c r="D8" i="2"/>
  <c r="G8" i="2"/>
  <c r="F8" i="2"/>
  <c r="C8" i="2"/>
  <c r="C10" i="2"/>
  <c r="G10" i="2"/>
  <c r="E10" i="2"/>
  <c r="B10" i="2"/>
  <c r="F10" i="2"/>
  <c r="D10" i="2"/>
  <c r="H10" i="2"/>
  <c r="B6" i="2"/>
  <c r="F6" i="2"/>
  <c r="F5" i="2" s="1"/>
  <c r="C6" i="2"/>
  <c r="C5" i="2" s="1"/>
  <c r="G6" i="2"/>
  <c r="G5" i="2" s="1"/>
  <c r="H6" i="2"/>
  <c r="H5" i="2" s="1"/>
  <c r="D6" i="2"/>
  <c r="D5" i="2" s="1"/>
  <c r="E6" i="2"/>
  <c r="E5" i="2" s="1"/>
  <c r="B1" i="12"/>
  <c r="B1" i="13"/>
  <c r="B1" i="6"/>
  <c r="B1" i="5"/>
  <c r="B1" i="4"/>
  <c r="B1" i="3"/>
  <c r="B3" i="13" l="1"/>
  <c r="B3" i="12"/>
  <c r="B3" i="11"/>
  <c r="B3" i="10"/>
  <c r="B3" i="9"/>
  <c r="B3" i="8"/>
  <c r="B3" i="7"/>
  <c r="B3" i="6"/>
  <c r="B3" i="5"/>
  <c r="B3" i="4"/>
  <c r="B3" i="3"/>
  <c r="B5" i="2"/>
  <c r="B3" i="2"/>
</calcChain>
</file>

<file path=xl/sharedStrings.xml><?xml version="1.0" encoding="utf-8"?>
<sst xmlns="http://schemas.openxmlformats.org/spreadsheetml/2006/main" count="159" uniqueCount="75">
  <si>
    <t>Immettere l'anno:</t>
  </si>
  <si>
    <t>GENNAIO</t>
  </si>
  <si>
    <t>Inizio settimana:</t>
  </si>
  <si>
    <t>FEBBRAIO -&gt;</t>
  </si>
  <si>
    <t>FEBBRAIO</t>
  </si>
  <si>
    <t>&lt;- GENNAIO</t>
  </si>
  <si>
    <t>MARZO -&gt;</t>
  </si>
  <si>
    <t>MARZO</t>
  </si>
  <si>
    <t>&lt;- FEBBRAIO</t>
  </si>
  <si>
    <t>APRILE -&gt;</t>
  </si>
  <si>
    <t>APRILE</t>
  </si>
  <si>
    <t>&lt;- MARZO</t>
  </si>
  <si>
    <t>MAGGIO -&gt;</t>
  </si>
  <si>
    <t>MAGGIO</t>
  </si>
  <si>
    <t>&lt;- APRILE</t>
  </si>
  <si>
    <t>GIUGNO -&gt;</t>
  </si>
  <si>
    <t>GIUGNO</t>
  </si>
  <si>
    <t>&lt;- MAGGIO</t>
  </si>
  <si>
    <t>LUGLIO -&gt;</t>
  </si>
  <si>
    <t>LUGLIO</t>
  </si>
  <si>
    <t>&lt;- GIUGNO</t>
  </si>
  <si>
    <t>AGOSTO -&gt;</t>
  </si>
  <si>
    <t>AGOSTO</t>
  </si>
  <si>
    <t>&lt;- LUGLIO</t>
  </si>
  <si>
    <t>SETTEMBRE -&gt;</t>
  </si>
  <si>
    <t>SETTEMBRE</t>
  </si>
  <si>
    <t>&lt;- AGOSTO</t>
  </si>
  <si>
    <t>OTTOBRE -&gt;</t>
  </si>
  <si>
    <t>OTTOBRE</t>
  </si>
  <si>
    <t>&lt;- SETTEMBRE</t>
  </si>
  <si>
    <t>NOVEMBRE -&gt;</t>
  </si>
  <si>
    <t>NOVEMBRE</t>
  </si>
  <si>
    <t>&lt;- OTTOBRE</t>
  </si>
  <si>
    <t>DICEMBRE -&gt;</t>
  </si>
  <si>
    <t>DICEMBRE</t>
  </si>
  <si>
    <t>&lt;- NOVEMBRE</t>
  </si>
  <si>
    <t>GENNAIO -&gt;</t>
  </si>
  <si>
    <t>lu</t>
  </si>
  <si>
    <t>Iniziare il calendario di lunedì o domenica selezionando lu o do nella cella E2 relativa all'inizio della settimana</t>
  </si>
  <si>
    <t>Filò</t>
  </si>
  <si>
    <t>Premiazioni concorso Presepi e arrivo della Befana</t>
  </si>
  <si>
    <t>Festa di Carnvale</t>
  </si>
  <si>
    <t>Giornata Colli Veneti</t>
  </si>
  <si>
    <t>Da Porto in Wine</t>
  </si>
  <si>
    <t>Villa da Porto in fiore</t>
  </si>
  <si>
    <t>Spettacolo teatrale</t>
  </si>
  <si>
    <t xml:space="preserve">Sfilata </t>
  </si>
  <si>
    <t>[PALATENDA]
Festa Serba</t>
  </si>
  <si>
    <t>Montorso Incanta</t>
  </si>
  <si>
    <t>Mostra UCAI</t>
  </si>
  <si>
    <t>[PALATENDA]
Festa della Famiglia</t>
  </si>
  <si>
    <t>[PALATENDA]
Festa della Terza Età</t>
  </si>
  <si>
    <t>[PALATENDA]
Festa della Scuola Primaria</t>
  </si>
  <si>
    <t>Yoga in Villa</t>
  </si>
  <si>
    <t>[PALATENDA]
Festa Scuole Medie</t>
  </si>
  <si>
    <t>Accademia del Canto</t>
  </si>
  <si>
    <t>*PRIVATI*</t>
  </si>
  <si>
    <t>Convegno medico ANAP</t>
  </si>
  <si>
    <t>Festival del Paranormale</t>
  </si>
  <si>
    <t>Montaggio Mostra</t>
  </si>
  <si>
    <t>Inaugurazione mostra Miti&amp;Mete</t>
  </si>
  <si>
    <t>Mostra Miti&amp;Mete</t>
  </si>
  <si>
    <t>Sagra del Rosario</t>
  </si>
  <si>
    <t>Smontaggio Mostra</t>
  </si>
  <si>
    <t>Serata ANDOS</t>
  </si>
  <si>
    <t>Allestimento Presepi</t>
  </si>
  <si>
    <t>Inaugurazione Mostra presepi &amp; Villaggio di Natale</t>
  </si>
  <si>
    <t>Presepi</t>
  </si>
  <si>
    <t>Mostra presepi &amp; Villaggio di Natale</t>
  </si>
  <si>
    <t>[PALATENDA]
Festa La Contea</t>
  </si>
  <si>
    <t>Halloween e Veneto del Mistero in Villa</t>
  </si>
  <si>
    <t>Ballo in Villa</t>
  </si>
  <si>
    <t>Visita notturna guidata in Villa</t>
  </si>
  <si>
    <t>Montorso Incanta - recupero serata</t>
  </si>
  <si>
    <t>Evento "Cena con delitto"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</si>
</sst>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d"/>
  </numFmts>
  <fonts count="27">
    <font>
      <b/>
      <sz val="11"/>
      <color theme="1" tint="0.34998626667073579"/>
      <name val="Trebuchet MS"/>
      <family val="2"/>
      <scheme val="minor"/>
    </font>
    <font>
      <sz val="11"/>
      <color theme="1"/>
      <name val="Trebuchet MS"/>
      <family val="2"/>
      <charset val="134"/>
      <scheme val="minor"/>
    </font>
    <font>
      <b/>
      <sz val="11"/>
      <color theme="1"/>
      <name val="Trebuchet MS"/>
      <family val="2"/>
      <scheme val="minor"/>
    </font>
    <font>
      <b/>
      <sz val="34"/>
      <color theme="1"/>
      <name val="Trebuchet MS"/>
      <family val="2"/>
      <scheme val="major"/>
    </font>
    <font>
      <b/>
      <sz val="11"/>
      <color theme="2" tint="-0.749961851863155"/>
      <name val="Trebuchet MS"/>
      <family val="2"/>
      <scheme val="minor"/>
    </font>
    <font>
      <b/>
      <u/>
      <sz val="11"/>
      <color theme="1"/>
      <name val="Trebuchet MS"/>
      <family val="2"/>
      <scheme val="minor"/>
    </font>
    <font>
      <b/>
      <sz val="11"/>
      <color theme="1" tint="0.34998626667073579"/>
      <name val="Trebuchet MS"/>
      <family val="2"/>
      <scheme val="minor"/>
    </font>
    <font>
      <i/>
      <sz val="11"/>
      <color theme="1" tint="0.34998626667073579"/>
      <name val="Trebuchet MS"/>
      <family val="2"/>
      <scheme val="minor"/>
    </font>
    <font>
      <b/>
      <sz val="22"/>
      <color theme="1" tint="0.34998626667073579"/>
      <name val="Trebuchet MS"/>
      <family val="2"/>
      <scheme val="major"/>
    </font>
    <font>
      <b/>
      <u/>
      <sz val="11"/>
      <color theme="8" tint="-0.499984740745262"/>
      <name val="Trebuchet MS"/>
      <family val="2"/>
      <scheme val="minor"/>
    </font>
    <font>
      <sz val="11"/>
      <color rgb="FF006100"/>
      <name val="Trebuchet MS"/>
      <family val="2"/>
      <charset val="134"/>
      <scheme val="minor"/>
    </font>
    <font>
      <sz val="11"/>
      <color rgb="FF9C0006"/>
      <name val="Trebuchet MS"/>
      <family val="2"/>
      <charset val="134"/>
      <scheme val="minor"/>
    </font>
    <font>
      <sz val="11"/>
      <color rgb="FF9C5700"/>
      <name val="Trebuchet MS"/>
      <family val="2"/>
      <charset val="134"/>
      <scheme val="minor"/>
    </font>
    <font>
      <sz val="11"/>
      <color rgb="FF3F3F76"/>
      <name val="Trebuchet MS"/>
      <family val="2"/>
      <charset val="134"/>
      <scheme val="minor"/>
    </font>
    <font>
      <b/>
      <sz val="11"/>
      <color rgb="FF3F3F3F"/>
      <name val="Trebuchet MS"/>
      <family val="2"/>
      <charset val="134"/>
      <scheme val="minor"/>
    </font>
    <font>
      <b/>
      <sz val="11"/>
      <color rgb="FFFA7D00"/>
      <name val="Trebuchet MS"/>
      <family val="2"/>
      <charset val="134"/>
      <scheme val="minor"/>
    </font>
    <font>
      <sz val="11"/>
      <color rgb="FFFA7D00"/>
      <name val="Trebuchet MS"/>
      <family val="2"/>
      <charset val="134"/>
      <scheme val="minor"/>
    </font>
    <font>
      <b/>
      <sz val="11"/>
      <color theme="0"/>
      <name val="Trebuchet MS"/>
      <family val="2"/>
      <charset val="134"/>
      <scheme val="minor"/>
    </font>
    <font>
      <sz val="11"/>
      <color rgb="FFFF0000"/>
      <name val="Trebuchet MS"/>
      <family val="2"/>
      <charset val="134"/>
      <scheme val="minor"/>
    </font>
    <font>
      <b/>
      <sz val="11"/>
      <color theme="1"/>
      <name val="Trebuchet MS"/>
      <family val="2"/>
      <charset val="134"/>
      <scheme val="minor"/>
    </font>
    <font>
      <sz val="11"/>
      <color theme="0"/>
      <name val="Trebuchet MS"/>
      <family val="2"/>
      <charset val="134"/>
      <scheme val="minor"/>
    </font>
    <font>
      <b/>
      <sz val="11"/>
      <color theme="1" tint="0.34998626667073579"/>
      <name val="Trebuchet MS"/>
      <family val="2"/>
      <scheme val="major"/>
    </font>
    <font>
      <b/>
      <sz val="11"/>
      <color theme="1"/>
      <name val="Trebuchet MS"/>
      <family val="2"/>
      <scheme val="major"/>
    </font>
    <font>
      <b/>
      <sz val="9"/>
      <color theme="1" tint="0.34998626667073579"/>
      <name val="Trebuchet MS"/>
      <family val="2"/>
      <scheme val="minor"/>
    </font>
    <font>
      <b/>
      <i/>
      <sz val="9"/>
      <color theme="1" tint="0.34998626667073579"/>
      <name val="Trebuchet MS"/>
      <family val="2"/>
      <scheme val="minor"/>
    </font>
    <font>
      <b/>
      <sz val="9"/>
      <color theme="1"/>
      <name val="Trebuchet MS"/>
      <family val="2"/>
      <scheme val="minor"/>
    </font>
    <font>
      <b/>
      <u/>
      <sz val="11"/>
      <color theme="5" tint="-0.249977111117893"/>
      <name val="Trebuchet MS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ck">
        <color theme="4"/>
      </left>
      <right style="thick">
        <color theme="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horizontal="left" vertical="top" wrapText="1" indent="1"/>
    </xf>
    <xf numFmtId="0" fontId="3" fillId="0" borderId="0" applyNumberFormat="0" applyFill="0" applyBorder="0" applyProtection="0">
      <alignment horizontal="left" vertical="top"/>
    </xf>
    <xf numFmtId="0" fontId="2" fillId="0" borderId="0" applyNumberFormat="0" applyFill="0" applyProtection="0">
      <alignment vertical="top"/>
    </xf>
    <xf numFmtId="0" fontId="4" fillId="0" borderId="0" applyNumberFormat="0" applyFill="0" applyAlignment="0" applyProtection="0"/>
    <xf numFmtId="166" fontId="2" fillId="0" borderId="1" applyFill="0" applyProtection="0">
      <alignment horizontal="left" indent="1"/>
    </xf>
    <xf numFmtId="0" fontId="5" fillId="0" borderId="0" applyNumberFormat="0" applyFill="0" applyProtection="0">
      <alignment horizontal="center" vertical="top"/>
    </xf>
    <xf numFmtId="0" fontId="4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/>
    </xf>
    <xf numFmtId="0" fontId="9" fillId="0" borderId="0" applyNumberFormat="0" applyFill="0" applyBorder="0" applyAlignment="0" applyProtection="0">
      <alignment horizontal="left" vertical="top" wrapText="1" indent="1"/>
    </xf>
    <xf numFmtId="0" fontId="7" fillId="0" borderId="0" applyNumberFormat="0" applyFill="0" applyBorder="0" applyAlignment="0" applyProtection="0"/>
    <xf numFmtId="0" fontId="6" fillId="0" borderId="0">
      <alignment horizontal="left" vertical="top"/>
    </xf>
    <xf numFmtId="0" fontId="6" fillId="0" borderId="1">
      <alignment horizontal="left" vertical="top" wrapText="1" indent="1"/>
    </xf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2" applyNumberFormat="0" applyAlignment="0" applyProtection="0"/>
    <xf numFmtId="0" fontId="14" fillId="6" borderId="3" applyNumberFormat="0" applyAlignment="0" applyProtection="0"/>
    <xf numFmtId="0" fontId="15" fillId="6" borderId="2" applyNumberFormat="0" applyAlignment="0" applyProtection="0"/>
    <xf numFmtId="0" fontId="16" fillId="0" borderId="4" applyNumberFormat="0" applyFill="0" applyAlignment="0" applyProtection="0"/>
    <xf numFmtId="0" fontId="17" fillId="7" borderId="5" applyNumberFormat="0" applyAlignment="0" applyProtection="0"/>
    <xf numFmtId="0" fontId="18" fillId="0" borderId="0" applyNumberFormat="0" applyFill="0" applyBorder="0" applyAlignment="0" applyProtection="0"/>
    <xf numFmtId="0" fontId="6" fillId="8" borderId="6" applyNumberFormat="0" applyFont="0" applyAlignment="0" applyProtection="0"/>
    <xf numFmtId="0" fontId="19" fillId="0" borderId="7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>
      <alignment horizontal="left" vertical="top" wrapText="1" indent="1"/>
    </xf>
    <xf numFmtId="0" fontId="4" fillId="0" borderId="0" xfId="3" applyAlignment="1">
      <alignment horizontal="left" vertical="top"/>
    </xf>
    <xf numFmtId="0" fontId="0" fillId="0" borderId="1" xfId="0" applyBorder="1">
      <alignment horizontal="left" vertical="top" wrapText="1" indent="1"/>
    </xf>
    <xf numFmtId="0" fontId="3" fillId="0" borderId="0" xfId="1" applyAlignment="1">
      <alignment horizontal="center" vertical="top"/>
    </xf>
    <xf numFmtId="0" fontId="2" fillId="0" borderId="0" xfId="2">
      <alignment vertical="top"/>
    </xf>
    <xf numFmtId="0" fontId="5" fillId="0" borderId="0" xfId="5">
      <alignment horizontal="center" vertical="top"/>
    </xf>
    <xf numFmtId="0" fontId="8" fillId="0" borderId="0" xfId="7">
      <alignment horizontal="left"/>
    </xf>
    <xf numFmtId="0" fontId="6" fillId="0" borderId="1" xfId="11">
      <alignment horizontal="left" vertical="top" wrapText="1" indent="1"/>
    </xf>
    <xf numFmtId="14" fontId="3" fillId="0" borderId="0" xfId="1" applyNumberFormat="1">
      <alignment horizontal="left" vertical="top"/>
    </xf>
    <xf numFmtId="166" fontId="2" fillId="0" borderId="1" xfId="4">
      <alignment horizontal="left" indent="1"/>
    </xf>
    <xf numFmtId="166" fontId="3" fillId="0" borderId="0" xfId="1" applyNumberFormat="1">
      <alignment horizontal="left" vertical="top"/>
    </xf>
    <xf numFmtId="0" fontId="7" fillId="0" borderId="0" xfId="9" applyAlignment="1">
      <alignment horizontal="left" vertical="top"/>
    </xf>
    <xf numFmtId="0" fontId="0" fillId="0" borderId="0" xfId="10" applyFont="1">
      <alignment horizontal="left" vertical="top"/>
    </xf>
    <xf numFmtId="0" fontId="21" fillId="0" borderId="0" xfId="7" applyFont="1">
      <alignment horizontal="left"/>
    </xf>
    <xf numFmtId="166" fontId="22" fillId="0" borderId="0" xfId="1" applyNumberFormat="1" applyFont="1">
      <alignment horizontal="left" vertical="top"/>
    </xf>
    <xf numFmtId="14" fontId="22" fillId="0" borderId="0" xfId="1" applyNumberFormat="1" applyFont="1">
      <alignment horizontal="left" vertical="top"/>
    </xf>
    <xf numFmtId="0" fontId="22" fillId="0" borderId="0" xfId="1" applyFont="1" applyAlignment="1">
      <alignment horizontal="center" vertical="top"/>
    </xf>
    <xf numFmtId="0" fontId="0" fillId="0" borderId="1" xfId="11" applyFont="1">
      <alignment horizontal="left" vertical="top" wrapText="1" indent="1"/>
    </xf>
    <xf numFmtId="166" fontId="2" fillId="33" borderId="1" xfId="4" applyFill="1">
      <alignment horizontal="left" indent="1"/>
    </xf>
    <xf numFmtId="0" fontId="23" fillId="33" borderId="1" xfId="11" applyFont="1" applyFill="1">
      <alignment horizontal="left" vertical="top" wrapText="1" indent="1"/>
    </xf>
    <xf numFmtId="0" fontId="24" fillId="33" borderId="1" xfId="11" applyFont="1" applyFill="1">
      <alignment horizontal="left" vertical="top" wrapText="1" indent="1"/>
    </xf>
    <xf numFmtId="166" fontId="25" fillId="0" borderId="1" xfId="4" applyFont="1">
      <alignment horizontal="left" indent="1"/>
    </xf>
    <xf numFmtId="0" fontId="23" fillId="0" borderId="1" xfId="11" applyFont="1">
      <alignment horizontal="left" vertical="top" wrapText="1" indent="1"/>
    </xf>
    <xf numFmtId="0" fontId="26" fillId="33" borderId="1" xfId="11" applyFont="1" applyFill="1">
      <alignment horizontal="left" vertical="top" wrapText="1" indent="1"/>
    </xf>
    <xf numFmtId="166" fontId="2" fillId="0" borderId="1" xfId="4" applyFill="1">
      <alignment horizontal="left" indent="1"/>
    </xf>
    <xf numFmtId="166" fontId="2" fillId="34" borderId="1" xfId="4" applyFill="1">
      <alignment horizontal="left" indent="1"/>
    </xf>
    <xf numFmtId="0" fontId="23" fillId="34" borderId="1" xfId="11" applyFont="1" applyFill="1">
      <alignment horizontal="left" vertical="top" wrapText="1" indent="1"/>
    </xf>
  </cellXfs>
  <cellStyles count="52">
    <cellStyle name="20% - Colore 1" xfId="29" builtinId="30" customBuiltin="1"/>
    <cellStyle name="20% - Colore 2" xfId="33" builtinId="34" customBuiltin="1"/>
    <cellStyle name="20% - Colore 3" xfId="37" builtinId="38" customBuiltin="1"/>
    <cellStyle name="20% - Colore 4" xfId="41" builtinId="42" customBuiltin="1"/>
    <cellStyle name="20% - Colore 5" xfId="45" builtinId="46" customBuiltin="1"/>
    <cellStyle name="20% - Colore 6" xfId="49" builtinId="50" customBuiltin="1"/>
    <cellStyle name="40% - Colore 1" xfId="30" builtinId="31" customBuiltin="1"/>
    <cellStyle name="40% - Colore 2" xfId="34" builtinId="35" customBuiltin="1"/>
    <cellStyle name="40% - Colore 3" xfId="38" builtinId="39" customBuiltin="1"/>
    <cellStyle name="40% - Colore 4" xfId="42" builtinId="43" customBuiltin="1"/>
    <cellStyle name="40% - Colore 5" xfId="46" builtinId="47" customBuiltin="1"/>
    <cellStyle name="40% - Colore 6" xfId="50" builtinId="51" customBuiltin="1"/>
    <cellStyle name="60% - Colore 1" xfId="31" builtinId="32" customBuiltin="1"/>
    <cellStyle name="60% - Colore 2" xfId="35" builtinId="36" customBuiltin="1"/>
    <cellStyle name="60% - Colore 3" xfId="39" builtinId="40" customBuiltin="1"/>
    <cellStyle name="60% - Colore 4" xfId="43" builtinId="44" customBuiltin="1"/>
    <cellStyle name="60% - Colore 5" xfId="47" builtinId="48" customBuiltin="1"/>
    <cellStyle name="60% - Colore 6" xfId="51" builtinId="52" customBuiltin="1"/>
    <cellStyle name="Anno" xfId="7" xr:uid="{00000000-0005-0000-0000-00000B000000}"/>
    <cellStyle name="Calcolo" xfId="22" builtinId="22" customBuiltin="1"/>
    <cellStyle name="Campi di immissione" xfId="10" xr:uid="{00000000-0005-0000-0000-000001000000}"/>
    <cellStyle name="Cella collegata" xfId="23" builtinId="24" customBuiltin="1"/>
    <cellStyle name="Cella da controllare" xfId="24" builtinId="23" customBuiltin="1"/>
    <cellStyle name="Collegamento ipertestuale" xfId="5" builtinId="8" customBuiltin="1"/>
    <cellStyle name="Collegamento ipertestuale visitato" xfId="8" builtinId="9" customBuiltin="1"/>
    <cellStyle name="Colore 1" xfId="28" builtinId="29" customBuiltin="1"/>
    <cellStyle name="Colore 2" xfId="32" builtinId="33" customBuiltin="1"/>
    <cellStyle name="Colore 3" xfId="36" builtinId="37" customBuiltin="1"/>
    <cellStyle name="Colore 4" xfId="40" builtinId="41" customBuiltin="1"/>
    <cellStyle name="Colore 5" xfId="44" builtinId="45" customBuiltin="1"/>
    <cellStyle name="Colore 6" xfId="48" builtinId="49" customBuiltin="1"/>
    <cellStyle name="Dettagli del calendario" xfId="11" xr:uid="{00000000-0005-0000-0000-000000000000}"/>
    <cellStyle name="Input" xfId="20" builtinId="20" customBuiltin="1"/>
    <cellStyle name="Migliaia" xfId="12" builtinId="3" customBuiltin="1"/>
    <cellStyle name="Migliaia [0]" xfId="13" builtinId="6" customBuiltin="1"/>
    <cellStyle name="Neutrale" xfId="19" builtinId="28" customBuiltin="1"/>
    <cellStyle name="Normale" xfId="0" builtinId="0" customBuiltin="1"/>
    <cellStyle name="Nota" xfId="26" builtinId="10" customBuiltin="1"/>
    <cellStyle name="Output" xfId="21" builtinId="21" customBuiltin="1"/>
    <cellStyle name="Percentuale" xfId="16" builtinId="5" customBuiltin="1"/>
    <cellStyle name="Testo avviso" xfId="25" builtinId="11" customBuiltin="1"/>
    <cellStyle name="Testo descrittivo" xfId="9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6" builtinId="19" customBuiltin="1"/>
    <cellStyle name="Totale" xfId="27" builtinId="25" customBuiltin="1"/>
    <cellStyle name="Valore non valido" xfId="18" builtinId="27" customBuiltin="1"/>
    <cellStyle name="Valore valido" xfId="17" builtinId="26" customBuiltin="1"/>
    <cellStyle name="Valuta" xfId="14" builtinId="4" customBuiltin="1"/>
    <cellStyle name="Valuta [0]" xfId="15" builtinId="7" customBuiltin="1"/>
  </cellStyles>
  <dxfs count="25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12-month gold stripes">
      <a:dk1>
        <a:srgbClr val="000000"/>
      </a:dk1>
      <a:lt1>
        <a:srgbClr val="FFFFFF"/>
      </a:lt1>
      <a:dk2>
        <a:srgbClr val="1F1D00"/>
      </a:dk2>
      <a:lt2>
        <a:srgbClr val="FEFEFE"/>
      </a:lt2>
      <a:accent1>
        <a:srgbClr val="F2E900"/>
      </a:accent1>
      <a:accent2>
        <a:srgbClr val="E685C9"/>
      </a:accent2>
      <a:accent3>
        <a:srgbClr val="70D680"/>
      </a:accent3>
      <a:accent4>
        <a:srgbClr val="FF6963"/>
      </a:accent4>
      <a:accent5>
        <a:srgbClr val="61C6C5"/>
      </a:accent5>
      <a:accent6>
        <a:srgbClr val="F8A11D"/>
      </a:accent6>
      <a:hlink>
        <a:srgbClr val="61C6C5"/>
      </a:hlink>
      <a:folHlink>
        <a:srgbClr val="BFBFBF"/>
      </a:folHlink>
    </a:clrScheme>
    <a:fontScheme name="1-month gold stripes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0"/>
    <pageSetUpPr fitToPage="1"/>
  </sheetPr>
  <dimension ref="B1:H17"/>
  <sheetViews>
    <sheetView showGridLines="0" zoomScale="110" zoomScaleNormal="110" workbookViewId="0">
      <selection activeCell="C8" sqref="C8:C9"/>
    </sheetView>
  </sheetViews>
  <sheetFormatPr defaultRowHeight="16.5"/>
  <cols>
    <col min="1" max="1" width="2.77734375" customWidth="1"/>
    <col min="2" max="8" width="15.33203125" customWidth="1"/>
  </cols>
  <sheetData>
    <row r="1" spans="2:8" ht="15" customHeight="1">
      <c r="B1" s="11" t="s">
        <v>38</v>
      </c>
      <c r="C1" s="1"/>
      <c r="D1" s="1"/>
      <c r="E1" s="1"/>
      <c r="F1" s="1"/>
      <c r="G1" s="1"/>
      <c r="H1" s="1"/>
    </row>
    <row r="2" spans="2:8" ht="36" customHeight="1">
      <c r="B2" s="12" t="s">
        <v>0</v>
      </c>
      <c r="C2" s="12">
        <f ca="1">YEAR(TODAY())</f>
        <v>2026</v>
      </c>
      <c r="D2" s="12" t="s">
        <v>2</v>
      </c>
      <c r="E2" s="12" t="s">
        <v>37</v>
      </c>
    </row>
    <row r="3" spans="2:8" ht="30" customHeight="1">
      <c r="B3" s="13">
        <f ca="1">AnnoCalendario</f>
        <v>2026</v>
      </c>
      <c r="D3" s="5" t="s">
        <v>3</v>
      </c>
      <c r="E3" s="1"/>
      <c r="G3" s="5"/>
      <c r="H3" s="5"/>
    </row>
    <row r="4" spans="2:8" ht="45" customHeight="1">
      <c r="B4" s="14" t="s">
        <v>1</v>
      </c>
      <c r="C4" s="15"/>
      <c r="D4" s="15"/>
      <c r="E4" s="15"/>
      <c r="F4" s="16"/>
    </row>
    <row r="5" spans="2:8" ht="18.75" customHeight="1">
      <c r="B5" s="4" t="str">
        <f>InizioSettimana</f>
        <v>lu</v>
      </c>
      <c r="C5" s="4" t="str">
        <f t="shared" ref="C5:H5" ca="1" si="0">LEFT(TEXT(C6,"ggg"),2)</f>
        <v>ma</v>
      </c>
      <c r="D5" s="4" t="str">
        <f t="shared" ca="1" si="0"/>
        <v>me</v>
      </c>
      <c r="E5" s="4" t="str">
        <f t="shared" ca="1" si="0"/>
        <v>gi</v>
      </c>
      <c r="F5" s="4" t="str">
        <f t="shared" ca="1" si="0"/>
        <v>ve</v>
      </c>
      <c r="G5" s="4" t="str">
        <f t="shared" ca="1" si="0"/>
        <v>sa</v>
      </c>
      <c r="H5" s="4" t="str">
        <f t="shared" ca="1" si="0"/>
        <v>do</v>
      </c>
    </row>
    <row r="6" spans="2:8" ht="16.5" customHeight="1">
      <c r="B6" s="9">
        <f t="array" aca="1" ref="B6:H6" ca="1">GiorniESettimane+DATE(AnnoCalendario,1,1)-WEEKDAY(DATE(AnnoCalendario,1,1),(InizioSettimana="Lu")+1)+1</f>
        <v>46020</v>
      </c>
      <c r="C6" s="9">
        <f ca="1"/>
        <v>46021</v>
      </c>
      <c r="D6" s="9">
        <f ca="1"/>
        <v>46022</v>
      </c>
      <c r="E6" s="9">
        <f ca="1"/>
        <v>46023</v>
      </c>
      <c r="F6" s="9">
        <f ca="1"/>
        <v>46024</v>
      </c>
      <c r="G6" s="9">
        <f ca="1"/>
        <v>46025</v>
      </c>
      <c r="H6" s="18">
        <f ca="1"/>
        <v>46026</v>
      </c>
    </row>
    <row r="7" spans="2:8" ht="39.75" customHeight="1">
      <c r="B7" s="17"/>
      <c r="C7" s="17"/>
      <c r="D7" s="17"/>
      <c r="E7" s="17"/>
      <c r="F7" s="17"/>
      <c r="G7" s="17"/>
      <c r="H7" s="19" t="s">
        <v>39</v>
      </c>
    </row>
    <row r="8" spans="2:8" ht="15" customHeight="1">
      <c r="B8" s="9">
        <f t="array" aca="1" ref="B8:H8" ca="1">GiorniESettimane+DATE(AnnoCalendario,1,1)-WEEKDAY(DATE(AnnoCalendario,1,1),(InizioSettimana="Lu")+1)+8</f>
        <v>46027</v>
      </c>
      <c r="C8" s="18">
        <f ca="1"/>
        <v>46028</v>
      </c>
      <c r="D8" s="9">
        <f ca="1"/>
        <v>46029</v>
      </c>
      <c r="E8" s="9">
        <f ca="1"/>
        <v>46030</v>
      </c>
      <c r="F8" s="9">
        <f ca="1"/>
        <v>46031</v>
      </c>
      <c r="G8" s="9">
        <f ca="1"/>
        <v>46032</v>
      </c>
      <c r="H8" s="9">
        <f ca="1"/>
        <v>46033</v>
      </c>
    </row>
    <row r="9" spans="2:8" ht="45">
      <c r="B9" s="17"/>
      <c r="C9" s="19" t="s">
        <v>40</v>
      </c>
      <c r="D9" s="17"/>
      <c r="E9" s="17"/>
      <c r="F9" s="17"/>
      <c r="G9" s="17"/>
      <c r="H9" s="17"/>
    </row>
    <row r="10" spans="2:8" ht="15" customHeight="1">
      <c r="B10" s="9">
        <f t="array" aca="1" ref="B10:H10" ca="1">GiorniESettimane+DATE(AnnoCalendario,1,1)-WEEKDAY(DATE(AnnoCalendario,1,1),(InizioSettimana="Lu")+1)+15</f>
        <v>46034</v>
      </c>
      <c r="C10" s="9">
        <f ca="1"/>
        <v>46035</v>
      </c>
      <c r="D10" s="9">
        <f ca="1"/>
        <v>46036</v>
      </c>
      <c r="E10" s="9">
        <f ca="1"/>
        <v>46037</v>
      </c>
      <c r="F10" s="9">
        <f ca="1"/>
        <v>46038</v>
      </c>
      <c r="G10" s="9">
        <f ca="1"/>
        <v>46039</v>
      </c>
      <c r="H10" s="9">
        <f ca="1"/>
        <v>46040</v>
      </c>
    </row>
    <row r="11" spans="2:8" ht="39.75" customHeight="1">
      <c r="B11" s="17"/>
      <c r="C11" s="17"/>
      <c r="D11" s="17"/>
      <c r="E11" s="17"/>
      <c r="F11" s="17"/>
      <c r="G11" s="17"/>
      <c r="H11" s="17"/>
    </row>
    <row r="12" spans="2:8" ht="15" customHeight="1">
      <c r="B12" s="9">
        <f t="array" aca="1" ref="B12:H12" ca="1">GiorniESettimane+DATE(AnnoCalendario,1,1)-WEEKDAY(DATE(AnnoCalendario,1,1),(InizioSettimana="Lu")+1)+22</f>
        <v>46041</v>
      </c>
      <c r="C12" s="9">
        <f ca="1"/>
        <v>46042</v>
      </c>
      <c r="D12" s="9">
        <f ca="1"/>
        <v>46043</v>
      </c>
      <c r="E12" s="9">
        <f ca="1"/>
        <v>46044</v>
      </c>
      <c r="F12" s="9">
        <f ca="1"/>
        <v>46045</v>
      </c>
      <c r="G12" s="9">
        <f ca="1"/>
        <v>46046</v>
      </c>
      <c r="H12" s="9">
        <f ca="1"/>
        <v>46047</v>
      </c>
    </row>
    <row r="13" spans="2:8" ht="40.5" customHeight="1">
      <c r="B13" s="17"/>
      <c r="C13" s="17"/>
      <c r="D13" s="17"/>
      <c r="E13" s="17"/>
      <c r="F13" s="17"/>
      <c r="G13" s="17"/>
      <c r="H13" s="17"/>
    </row>
    <row r="14" spans="2:8" ht="15" customHeight="1">
      <c r="B14" s="9">
        <f t="array" aca="1" ref="B14:H14" ca="1">GiorniESettimane+DATE(AnnoCalendario,1,1)-WEEKDAY(DATE(AnnoCalendario,1,1),(InizioSettimana="Lu")+1)+29</f>
        <v>46048</v>
      </c>
      <c r="C14" s="9">
        <f ca="1"/>
        <v>46049</v>
      </c>
      <c r="D14" s="9">
        <f ca="1"/>
        <v>46050</v>
      </c>
      <c r="E14" s="9">
        <f ca="1"/>
        <v>46051</v>
      </c>
      <c r="F14" s="9">
        <f ca="1"/>
        <v>46052</v>
      </c>
      <c r="G14" s="9">
        <f ca="1"/>
        <v>46053</v>
      </c>
      <c r="H14" s="9">
        <f ca="1"/>
        <v>46054</v>
      </c>
    </row>
    <row r="15" spans="2:8" ht="39.75" customHeight="1">
      <c r="B15" s="17"/>
      <c r="C15" s="17"/>
      <c r="D15" s="17"/>
      <c r="E15" s="17"/>
      <c r="F15" s="17"/>
      <c r="G15" s="17"/>
      <c r="H15" s="17"/>
    </row>
    <row r="16" spans="2:8" ht="15" customHeight="1">
      <c r="B16" s="9">
        <f t="array" aca="1" ref="B16:H16" ca="1">GiorniESettimane+DATE(AnnoCalendario,1,1)-WEEKDAY(DATE(AnnoCalendario,1,1),(InizioSettimana="Lu")+1)+36</f>
        <v>46055</v>
      </c>
      <c r="C16" s="9">
        <f ca="1"/>
        <v>46056</v>
      </c>
      <c r="D16" s="9">
        <f ca="1"/>
        <v>46057</v>
      </c>
      <c r="E16" s="9">
        <f ca="1"/>
        <v>46058</v>
      </c>
      <c r="F16" s="9">
        <f ca="1"/>
        <v>46059</v>
      </c>
      <c r="G16" s="9">
        <f ca="1"/>
        <v>46060</v>
      </c>
      <c r="H16" s="9">
        <f ca="1"/>
        <v>46061</v>
      </c>
    </row>
    <row r="17" spans="2:8" ht="39.75" customHeight="1">
      <c r="B17" s="17"/>
      <c r="C17" s="17"/>
      <c r="D17" s="17"/>
      <c r="E17" s="17"/>
      <c r="F17" s="17"/>
      <c r="G17" s="17"/>
      <c r="H17" s="17"/>
    </row>
  </sheetData>
  <dataConsolidate/>
  <conditionalFormatting sqref="B6:G6">
    <cfRule type="expression" dxfId="24" priority="4">
      <formula>DAY(B6)&gt;8</formula>
    </cfRule>
  </conditionalFormatting>
  <conditionalFormatting sqref="B14:H17">
    <cfRule type="expression" dxfId="23" priority="2">
      <formula>AND(DAY(B14)&gt;=1,DAY(B14)&lt;=15)</formula>
    </cfRule>
  </conditionalFormatting>
  <dataValidations xWindow="40" yWindow="320" count="12">
    <dataValidation type="list" errorStyle="warning" allowBlank="1" showInputMessage="1" showErrorMessage="1" errorTitle="Non valido per il Calendario." error="Selezionare un giorno dall'elenco. Selezionare ANNULLA, poi premere ALT+freccia GIÙ per scegliere dall'elenco a discesa" prompt="Selezionare il giorno iniziale della settimana nell'elenco a discesa. Premere ALT+freccia GIÙ per aprire l'elenco a discesa, quindi INVIO per scegliere una delle voci" sqref="E2" xr:uid="{00000000-0002-0000-0000-000000000000}">
      <formula1>"lu, do"</formula1>
    </dataValidation>
    <dataValidation allowBlank="1" showInputMessage="1" prompt="Immettere l'anno del calendario in questa cella" sqref="C2" xr:uid="{00000000-0002-0000-0000-000001000000}"/>
    <dataValidation allowBlank="1" showInputMessage="1" prompt="Giorno iniziale della settimana determinato automaticamente. Per cambiare i giorni della settimana, selezionare un nuovo giorno iniziale nella cella E2" sqref="B5" xr:uid="{00000000-0002-0000-0000-000002000000}"/>
    <dataValidation allowBlank="1" showInputMessage="1" prompt="Giorno feriale determinato automaticamente" sqref="C5:H5" xr:uid="{00000000-0002-0000-0000-000003000000}"/>
    <dataValidation allowBlank="1" showInputMessage="1" showErrorMessage="1" prompt="Anno del calendario determinato automaticamente dall'anno immesso nella cella C2" sqref="B3" xr:uid="{00000000-0002-0000-0000-000004000000}"/>
    <dataValidation allowBlank="1" showInputMessage="1" prompt="Collegamento di spostamento al mese successivo" sqref="D3" xr:uid="{00000000-0002-0000-0000-000005000000}"/>
    <dataValidation allowBlank="1" showInputMessage="1" prompt="Creare un calendario di 12 mesi in questo foglio di lavoro. Personalizzare l'anno nella cella C2 e il giorno di inizio della settimana nella cella E2 per aggiornare automaticamente il calendario per ogni mese in un foglio di lavoro separato" sqref="A1" xr:uid="{00000000-0002-0000-0000-000006000000}"/>
    <dataValidation allowBlank="1" showInputMessage="1" prompt="Le righe 6, 8, 10, 12, 14 e 16 contengono le date del mese, inclusi il mese precedente e quello successivo, se applicabili" sqref="B6" xr:uid="{00000000-0002-0000-0000-000007000000}"/>
    <dataValidation allowBlank="1" showInputMessage="1" prompt="Immettere le note giornaliere nelle righe 7, 9, 11, 13, 15 e 17 nelle colonne da B a H" sqref="B7" xr:uid="{00000000-0002-0000-0000-000008000000}"/>
    <dataValidation allowBlank="1" showInputMessage="1" showErrorMessage="1" prompt="Immettere l'anno di calendario nella cella a destra" sqref="B2" xr:uid="{00000000-0002-0000-0000-000009000000}"/>
    <dataValidation allowBlank="1" showInputMessage="1" showErrorMessage="1" prompt="Selezionare il giorno di inizio della settimana nella cella a destra" sqref="D2" xr:uid="{00000000-0002-0000-0000-00000A000000}"/>
    <dataValidation allowBlank="1" showInputMessage="1" showErrorMessage="1" prompt="Il mese per questo foglio di lavoro si trova in questa cella. Il calendario inizia nella cella sottostante e contiene date del mese precedente, corrente e successivo" sqref="B4" xr:uid="{00000000-0002-0000-0000-00000B000000}"/>
  </dataValidations>
  <hyperlinks>
    <hyperlink ref="D3" location="FEBBRAIO!A1" tooltip="Collegamento di spostamento al mese successivo" display="FEBRUARY" xr:uid="{00000000-0004-0000-0000-000000000000}"/>
  </hyperlinks>
  <printOptions horizontalCentered="1"/>
  <pageMargins left="0.5" right="0.5" top="0.4" bottom="0.4" header="0.3" footer="0.3"/>
  <pageSetup paperSize="9" fitToHeight="0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9" tint="0.39997558519241921"/>
    <pageSetUpPr fitToPage="1"/>
  </sheetPr>
  <dimension ref="B1:H16"/>
  <sheetViews>
    <sheetView showGridLines="0" zoomScale="110" zoomScaleNormal="110" workbookViewId="0">
      <selection activeCell="H14" sqref="H14"/>
    </sheetView>
  </sheetViews>
  <sheetFormatPr defaultRowHeight="16.5"/>
  <cols>
    <col min="1" max="1" width="2.77734375" customWidth="1"/>
    <col min="2" max="8" width="15.33203125" customWidth="1"/>
  </cols>
  <sheetData>
    <row r="1" spans="2:8" ht="30" customHeight="1">
      <c r="B1" s="6">
        <f ca="1">AnnoCalendario</f>
        <v>2026</v>
      </c>
      <c r="C1" s="5" t="s">
        <v>29</v>
      </c>
      <c r="D1" s="5" t="s">
        <v>30</v>
      </c>
      <c r="E1" s="1"/>
      <c r="F1" s="1"/>
      <c r="G1" s="1"/>
      <c r="H1" s="5"/>
    </row>
    <row r="2" spans="2:8" ht="45" customHeight="1">
      <c r="B2" s="10" t="s">
        <v>28</v>
      </c>
      <c r="C2" s="8"/>
      <c r="D2" s="8"/>
      <c r="E2" s="8"/>
      <c r="F2" s="3"/>
    </row>
    <row r="3" spans="2:8" ht="18.75" customHeight="1">
      <c r="B3" s="4" t="str">
        <f>InizioSettimana</f>
        <v>lu</v>
      </c>
      <c r="C3" s="4" t="str">
        <f t="shared" ref="C3:H3" ca="1" si="0">LEFT(TEXT(C4,"ggg"),2)</f>
        <v>ma</v>
      </c>
      <c r="D3" s="4" t="str">
        <f t="shared" ca="1" si="0"/>
        <v>me</v>
      </c>
      <c r="E3" s="4" t="str">
        <f t="shared" ca="1" si="0"/>
        <v>gi</v>
      </c>
      <c r="F3" s="4" t="str">
        <f t="shared" ca="1" si="0"/>
        <v>ve</v>
      </c>
      <c r="G3" s="4" t="str">
        <f t="shared" ca="1" si="0"/>
        <v>sa</v>
      </c>
      <c r="H3" s="4" t="str">
        <f t="shared" ca="1" si="0"/>
        <v>do</v>
      </c>
    </row>
    <row r="4" spans="2:8" ht="16.5" customHeight="1">
      <c r="B4" s="9">
        <f t="array" aca="1" ref="B4:H4" ca="1">GiorniESettimane+DATE(AnnoCalendario,10,1)-WEEKDAY(DATE(AnnoCalendario,10,1),(InizioSettimana="Lu")+1)+1</f>
        <v>46293</v>
      </c>
      <c r="C4" s="9">
        <f ca="1"/>
        <v>46294</v>
      </c>
      <c r="D4" s="9">
        <f ca="1"/>
        <v>46295</v>
      </c>
      <c r="E4" s="9">
        <f ca="1"/>
        <v>46296</v>
      </c>
      <c r="F4" s="18">
        <f ca="1"/>
        <v>46297</v>
      </c>
      <c r="G4" s="18">
        <f ca="1"/>
        <v>46298</v>
      </c>
      <c r="H4" s="18">
        <f ca="1"/>
        <v>46299</v>
      </c>
    </row>
    <row r="5" spans="2:8" ht="39.75" customHeight="1">
      <c r="B5" s="7"/>
      <c r="C5" s="7"/>
      <c r="D5" s="7"/>
      <c r="E5" s="22" t="s">
        <v>61</v>
      </c>
      <c r="F5" s="19" t="s">
        <v>61</v>
      </c>
      <c r="G5" s="19" t="s">
        <v>61</v>
      </c>
      <c r="H5" s="19" t="s">
        <v>61</v>
      </c>
    </row>
    <row r="6" spans="2:8" ht="39.75" customHeight="1">
      <c r="B6" s="7"/>
      <c r="C6" s="7"/>
      <c r="D6" s="7"/>
      <c r="E6" s="22"/>
      <c r="F6" s="19"/>
      <c r="G6" s="19" t="s">
        <v>62</v>
      </c>
      <c r="H6" s="19" t="s">
        <v>62</v>
      </c>
    </row>
    <row r="7" spans="2:8" ht="15" customHeight="1">
      <c r="B7" s="9">
        <f t="array" aca="1" ref="B7:H7" ca="1">GiorniESettimane+DATE(AnnoCalendario,10,1)-WEEKDAY(DATE(AnnoCalendario,10,1),(InizioSettimana="Lu")+1)+8</f>
        <v>46300</v>
      </c>
      <c r="C7" s="9">
        <f ca="1"/>
        <v>46301</v>
      </c>
      <c r="D7" s="9">
        <f ca="1"/>
        <v>46302</v>
      </c>
      <c r="E7" s="9">
        <f ca="1"/>
        <v>46303</v>
      </c>
      <c r="F7" s="18">
        <f ca="1"/>
        <v>46304</v>
      </c>
      <c r="G7" s="18">
        <f ca="1"/>
        <v>46305</v>
      </c>
      <c r="H7" s="18">
        <f ca="1"/>
        <v>46306</v>
      </c>
    </row>
    <row r="8" spans="2:8" ht="39.75" customHeight="1">
      <c r="B8" s="22" t="s">
        <v>61</v>
      </c>
      <c r="C8" s="22" t="s">
        <v>61</v>
      </c>
      <c r="D8" s="22" t="s">
        <v>61</v>
      </c>
      <c r="E8" s="22" t="s">
        <v>61</v>
      </c>
      <c r="F8" s="19" t="s">
        <v>61</v>
      </c>
      <c r="G8" s="19" t="s">
        <v>61</v>
      </c>
      <c r="H8" s="19" t="s">
        <v>61</v>
      </c>
    </row>
    <row r="9" spans="2:8" ht="15" customHeight="1">
      <c r="B9" s="9">
        <f t="array" aca="1" ref="B9:H9" ca="1">GiorniESettimane+DATE(AnnoCalendario,10,1)-WEEKDAY(DATE(AnnoCalendario,10,1),(InizioSettimana="Lu")+1)+15</f>
        <v>46307</v>
      </c>
      <c r="C9" s="9">
        <f ca="1"/>
        <v>46308</v>
      </c>
      <c r="D9" s="9">
        <f ca="1"/>
        <v>46309</v>
      </c>
      <c r="E9" s="9">
        <f ca="1"/>
        <v>46310</v>
      </c>
      <c r="F9" s="18">
        <f ca="1"/>
        <v>46311</v>
      </c>
      <c r="G9" s="9">
        <f ca="1"/>
        <v>46312</v>
      </c>
      <c r="H9" s="9">
        <f ca="1"/>
        <v>46313</v>
      </c>
    </row>
    <row r="10" spans="2:8" ht="39.75" customHeight="1">
      <c r="B10" s="22" t="s">
        <v>63</v>
      </c>
      <c r="C10" s="22" t="s">
        <v>63</v>
      </c>
      <c r="D10" s="22" t="s">
        <v>63</v>
      </c>
      <c r="E10" s="22" t="s">
        <v>63</v>
      </c>
      <c r="F10" s="19" t="s">
        <v>64</v>
      </c>
      <c r="G10" s="7"/>
      <c r="H10" s="7"/>
    </row>
    <row r="11" spans="2:8" ht="15" customHeight="1">
      <c r="B11" s="9">
        <f t="array" aca="1" ref="B11:H11" ca="1">GiorniESettimane+DATE(AnnoCalendario,10,1)-WEEKDAY(DATE(AnnoCalendario,10,1),(InizioSettimana="Lu")+1)+22</f>
        <v>46314</v>
      </c>
      <c r="C11" s="9">
        <f ca="1"/>
        <v>46315</v>
      </c>
      <c r="D11" s="9">
        <f ca="1"/>
        <v>46316</v>
      </c>
      <c r="E11" s="9">
        <f ca="1"/>
        <v>46317</v>
      </c>
      <c r="F11" s="9">
        <f ca="1"/>
        <v>46318</v>
      </c>
      <c r="G11" s="9">
        <f ca="1"/>
        <v>46319</v>
      </c>
      <c r="H11" s="9">
        <f ca="1"/>
        <v>46320</v>
      </c>
    </row>
    <row r="12" spans="2:8" ht="40.5" customHeight="1">
      <c r="B12" s="7"/>
      <c r="C12" s="7"/>
      <c r="D12" s="7"/>
      <c r="E12" s="7"/>
      <c r="F12" s="7"/>
      <c r="G12" s="7"/>
      <c r="H12" s="7"/>
    </row>
    <row r="13" spans="2:8" ht="15" customHeight="1">
      <c r="B13" s="9">
        <f t="array" aca="1" ref="B13:H13" ca="1">GiorniESettimane+DATE(AnnoCalendario,10,1)-WEEKDAY(DATE(AnnoCalendario,10,1),(InizioSettimana="Lu")+1)+29</f>
        <v>46321</v>
      </c>
      <c r="C13" s="9">
        <f ca="1"/>
        <v>46322</v>
      </c>
      <c r="D13" s="9">
        <f ca="1"/>
        <v>46323</v>
      </c>
      <c r="E13" s="9">
        <f ca="1"/>
        <v>46324</v>
      </c>
      <c r="F13" s="9">
        <f ca="1"/>
        <v>46325</v>
      </c>
      <c r="G13" s="18">
        <f ca="1"/>
        <v>46326</v>
      </c>
      <c r="H13" s="9">
        <f ca="1"/>
        <v>46327</v>
      </c>
    </row>
    <row r="14" spans="2:8" ht="39.75" customHeight="1">
      <c r="B14" s="7"/>
      <c r="C14" s="7"/>
      <c r="D14" s="7"/>
      <c r="E14" s="7"/>
      <c r="F14" s="7"/>
      <c r="G14" s="19" t="s">
        <v>70</v>
      </c>
      <c r="H14" s="7"/>
    </row>
    <row r="15" spans="2:8" ht="15" customHeight="1">
      <c r="B15" s="9">
        <f t="array" aca="1" ref="B15:H15" ca="1">GiorniESettimane+DATE(AnnoCalendario,10,1)-WEEKDAY(DATE(AnnoCalendario,10,1),(InizioSettimana="Lu")+1)+36</f>
        <v>46328</v>
      </c>
      <c r="C15" s="9">
        <f ca="1"/>
        <v>46329</v>
      </c>
      <c r="D15" s="9">
        <f ca="1"/>
        <v>46330</v>
      </c>
      <c r="E15" s="9">
        <f ca="1"/>
        <v>46331</v>
      </c>
      <c r="F15" s="9">
        <f ca="1"/>
        <v>46332</v>
      </c>
      <c r="G15" s="9">
        <f ca="1"/>
        <v>46333</v>
      </c>
      <c r="H15" s="9">
        <f ca="1"/>
        <v>46334</v>
      </c>
    </row>
    <row r="16" spans="2:8" ht="39.75" customHeight="1">
      <c r="B16" s="7"/>
      <c r="C16" s="7"/>
      <c r="D16" s="7"/>
      <c r="E16" s="7"/>
      <c r="F16" s="7"/>
      <c r="G16" s="7"/>
      <c r="H16" s="7"/>
    </row>
  </sheetData>
  <conditionalFormatting sqref="B4:G4">
    <cfRule type="expression" dxfId="5" priority="2">
      <formula>DAY(B4)&gt;8</formula>
    </cfRule>
  </conditionalFormatting>
  <conditionalFormatting sqref="B13:H16">
    <cfRule type="expression" dxfId="4" priority="1">
      <formula>AND(DAY(B13)&gt;=1,DAY(B13)&lt;=15)</formula>
    </cfRule>
  </conditionalFormatting>
  <dataValidations count="9">
    <dataValidation allowBlank="1" showInputMessage="1" prompt="Giorno feriale determinato automaticamente" sqref="C3:H3" xr:uid="{00000000-0002-0000-0900-000000000000}"/>
    <dataValidation allowBlank="1" showInputMessage="1" prompt="Giorno della settimana determinato automaticamente. Per cambiare i giorni della settimana, selezionare un nuovo giorno iniziale nella cella E2 del foglio di lavoro &quot;GENNAIO&quot;" sqref="B3" xr:uid="{00000000-0002-0000-0900-000001000000}"/>
    <dataValidation allowBlank="1" showInputMessage="1" prompt="Anno del calendario determinato automaticamente dall'anno impostato nella cella C2 del foglio di lavoro Gennaio" sqref="B1" xr:uid="{00000000-0002-0000-0900-000002000000}"/>
    <dataValidation allowBlank="1" showInputMessage="1" prompt="Le righe 4, 6, 8, 10, 12 e 14 contengono le date del mese, inclusi il mese precedente e quello successivo, se applicabili" sqref="B4" xr:uid="{00000000-0002-0000-0900-000003000000}"/>
    <dataValidation allowBlank="1" showInputMessage="1" prompt="Immettere le note giornaliere nelle righe 5, 7, 9, 11, 13 e 15 nelle colonne da B a H" sqref="B5:B6" xr:uid="{00000000-0002-0000-0900-000004000000}"/>
    <dataValidation allowBlank="1" showInputMessage="1" prompt="Pianificare il mese di ottobre in questo foglio di lavoro. I collegamenti di spostamento ai mesi precedenti e successivi si trovano in C1 e D1 " sqref="A1" xr:uid="{00000000-0002-0000-0900-000005000000}"/>
    <dataValidation allowBlank="1" showInputMessage="1" prompt="Collegamento di spostamento al mese successivo" sqref="D1" xr:uid="{00000000-0002-0000-0900-000006000000}"/>
    <dataValidation allowBlank="1" showInputMessage="1" prompt="Collegamento di spostamento al mese precedente" sqref="C1" xr:uid="{00000000-0002-0000-0900-000007000000}"/>
    <dataValidation allowBlank="1" showInputMessage="1" showErrorMessage="1" prompt="Il mese per questo foglio di lavoro si trova in questa cella. Il calendario inizia nella cella sottostante e contiene date del mese precedente, corrente e successivo" sqref="B2" xr:uid="{00000000-0002-0000-0900-000008000000}"/>
  </dataValidations>
  <hyperlinks>
    <hyperlink ref="D1" location="NOVEMBRE!A1" tooltip="Collegamento di spostamento al mese successivo" display="JULY -&gt;" xr:uid="{00000000-0004-0000-0900-000000000000}"/>
    <hyperlink ref="C1" location="SETTEMBRE!A1" tooltip="Collegamento di spostamento al mese precedente" display="&lt;- MAY" xr:uid="{00000000-0004-0000-0900-000001000000}"/>
  </hyperlinks>
  <printOptions horizontalCentered="1"/>
  <pageMargins left="0.09" right="0.5" top="0.75" bottom="0.75" header="0.3" footer="0.3"/>
  <pageSetup paperSize="9" fitToHeight="0" orientation="landscape" horizontalDpi="4294967293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theme="9" tint="-0.249977111117893"/>
    <pageSetUpPr fitToPage="1"/>
  </sheetPr>
  <dimension ref="B1:H15"/>
  <sheetViews>
    <sheetView showGridLines="0" zoomScale="110" zoomScaleNormal="110" workbookViewId="0">
      <selection activeCell="H13" sqref="H13"/>
    </sheetView>
  </sheetViews>
  <sheetFormatPr defaultRowHeight="16.5"/>
  <cols>
    <col min="1" max="1" width="2.77734375" customWidth="1"/>
    <col min="2" max="8" width="15.33203125" customWidth="1"/>
  </cols>
  <sheetData>
    <row r="1" spans="2:8" ht="30" customHeight="1">
      <c r="B1" s="6">
        <f ca="1">AnnoCalendario</f>
        <v>2026</v>
      </c>
      <c r="C1" s="5" t="s">
        <v>32</v>
      </c>
      <c r="D1" s="5" t="s">
        <v>33</v>
      </c>
      <c r="E1" s="1"/>
      <c r="F1" s="1"/>
      <c r="G1" s="1"/>
      <c r="H1" s="5"/>
    </row>
    <row r="2" spans="2:8" ht="45" customHeight="1">
      <c r="B2" s="10" t="s">
        <v>31</v>
      </c>
      <c r="C2" s="8"/>
      <c r="D2" s="8"/>
      <c r="E2" s="8"/>
      <c r="F2" s="3"/>
    </row>
    <row r="3" spans="2:8" ht="18.75" customHeight="1">
      <c r="B3" s="4" t="str">
        <f>InizioSettimana</f>
        <v>lu</v>
      </c>
      <c r="C3" s="4" t="str">
        <f t="shared" ref="C3:H3" ca="1" si="0">LEFT(TEXT(C4,"ggg"),2)</f>
        <v>ma</v>
      </c>
      <c r="D3" s="4" t="str">
        <f t="shared" ca="1" si="0"/>
        <v>me</v>
      </c>
      <c r="E3" s="4" t="str">
        <f t="shared" ca="1" si="0"/>
        <v>gi</v>
      </c>
      <c r="F3" s="4" t="str">
        <f t="shared" ca="1" si="0"/>
        <v>ve</v>
      </c>
      <c r="G3" s="4" t="str">
        <f t="shared" ca="1" si="0"/>
        <v>sa</v>
      </c>
      <c r="H3" s="4" t="str">
        <f t="shared" ca="1" si="0"/>
        <v>do</v>
      </c>
    </row>
    <row r="4" spans="2:8" ht="16.5" customHeight="1">
      <c r="B4" s="9">
        <f t="array" aca="1" ref="B4:H4" ca="1">GiorniESettimane+DATE(AnnoCalendario,11,1)-WEEKDAY(DATE(AnnoCalendario,11,1),(InizioSettimana="Lu")+1)+1</f>
        <v>46321</v>
      </c>
      <c r="C4" s="9">
        <f ca="1"/>
        <v>46322</v>
      </c>
      <c r="D4" s="9">
        <f ca="1"/>
        <v>46323</v>
      </c>
      <c r="E4" s="9">
        <f ca="1"/>
        <v>46324</v>
      </c>
      <c r="F4" s="9">
        <f ca="1"/>
        <v>46325</v>
      </c>
      <c r="G4" s="9">
        <f ca="1"/>
        <v>46326</v>
      </c>
      <c r="H4" s="9">
        <f ca="1"/>
        <v>46327</v>
      </c>
    </row>
    <row r="5" spans="2:8" ht="39.75" customHeight="1">
      <c r="B5" s="7"/>
      <c r="C5" s="7"/>
      <c r="D5" s="7"/>
      <c r="E5" s="7"/>
      <c r="F5" s="7"/>
      <c r="G5" s="7"/>
      <c r="H5" s="7"/>
    </row>
    <row r="6" spans="2:8" ht="15" customHeight="1">
      <c r="B6" s="9">
        <f t="array" aca="1" ref="B6:H6" ca="1">GiorniESettimane+DATE(AnnoCalendario,11,1)-WEEKDAY(DATE(AnnoCalendario,11,1),(InizioSettimana="Lu")+1)+8</f>
        <v>46328</v>
      </c>
      <c r="C6" s="9">
        <f ca="1"/>
        <v>46329</v>
      </c>
      <c r="D6" s="9">
        <f ca="1"/>
        <v>46330</v>
      </c>
      <c r="E6" s="9">
        <f ca="1"/>
        <v>46331</v>
      </c>
      <c r="F6" s="9">
        <f ca="1"/>
        <v>46332</v>
      </c>
      <c r="G6" s="9">
        <f ca="1"/>
        <v>46333</v>
      </c>
      <c r="H6" s="9">
        <f ca="1"/>
        <v>46334</v>
      </c>
    </row>
    <row r="7" spans="2:8" ht="39.75" customHeight="1">
      <c r="B7" s="7"/>
      <c r="C7" s="7"/>
      <c r="D7" s="7"/>
      <c r="E7" s="7"/>
      <c r="F7" s="7"/>
      <c r="G7" s="7"/>
      <c r="H7" s="7"/>
    </row>
    <row r="8" spans="2:8" ht="15" customHeight="1">
      <c r="B8" s="9">
        <f t="array" aca="1" ref="B8:H8" ca="1">GiorniESettimane+DATE(AnnoCalendario,11,1)-WEEKDAY(DATE(AnnoCalendario,11,1),(InizioSettimana="Lu")+1)+15</f>
        <v>46335</v>
      </c>
      <c r="C8" s="9">
        <f ca="1"/>
        <v>46336</v>
      </c>
      <c r="D8" s="9">
        <f ca="1"/>
        <v>46337</v>
      </c>
      <c r="E8" s="9">
        <f ca="1"/>
        <v>46338</v>
      </c>
      <c r="F8" s="9">
        <f ca="1"/>
        <v>46339</v>
      </c>
      <c r="G8" s="9">
        <f ca="1"/>
        <v>46340</v>
      </c>
      <c r="H8" s="9">
        <f ca="1"/>
        <v>46341</v>
      </c>
    </row>
    <row r="9" spans="2:8" ht="39.75" customHeight="1">
      <c r="B9" s="7"/>
      <c r="C9" s="7"/>
      <c r="D9" s="7"/>
      <c r="E9" s="7"/>
      <c r="F9" s="7"/>
      <c r="G9" s="7"/>
      <c r="H9" s="7"/>
    </row>
    <row r="10" spans="2:8" ht="15" customHeight="1">
      <c r="B10" s="9">
        <f t="array" aca="1" ref="B10:H10" ca="1">GiorniESettimane+DATE(AnnoCalendario,11,1)-WEEKDAY(DATE(AnnoCalendario,11,1),(InizioSettimana="Lu")+1)+22</f>
        <v>46342</v>
      </c>
      <c r="C10" s="9">
        <f ca="1"/>
        <v>46343</v>
      </c>
      <c r="D10" s="9">
        <f ca="1"/>
        <v>46344</v>
      </c>
      <c r="E10" s="9">
        <f ca="1"/>
        <v>46345</v>
      </c>
      <c r="F10" s="9">
        <f ca="1"/>
        <v>46346</v>
      </c>
      <c r="G10" s="9">
        <f ca="1"/>
        <v>46347</v>
      </c>
      <c r="H10" s="9">
        <f ca="1"/>
        <v>46348</v>
      </c>
    </row>
    <row r="11" spans="2:8" ht="40.5" customHeight="1">
      <c r="B11" s="7"/>
      <c r="C11" s="7"/>
      <c r="D11" s="7"/>
      <c r="E11" s="7"/>
      <c r="F11" s="7"/>
      <c r="G11" s="7"/>
      <c r="H11" s="7"/>
    </row>
    <row r="12" spans="2:8" ht="15" customHeight="1">
      <c r="B12" s="9">
        <f t="array" aca="1" ref="B12:H12" ca="1">GiorniESettimane+DATE(AnnoCalendario,11,1)-WEEKDAY(DATE(AnnoCalendario,11,1),(InizioSettimana="Lu")+1)+29</f>
        <v>46349</v>
      </c>
      <c r="C12" s="9">
        <f ca="1"/>
        <v>46350</v>
      </c>
      <c r="D12" s="9">
        <f ca="1"/>
        <v>46351</v>
      </c>
      <c r="E12" s="9">
        <f ca="1"/>
        <v>46352</v>
      </c>
      <c r="F12" s="9">
        <f ca="1"/>
        <v>46353</v>
      </c>
      <c r="G12" s="9">
        <f ca="1"/>
        <v>46354</v>
      </c>
      <c r="H12" s="9">
        <f ca="1"/>
        <v>46355</v>
      </c>
    </row>
    <row r="13" spans="2:8" ht="45">
      <c r="B13" s="19" t="s">
        <v>65</v>
      </c>
      <c r="C13" s="19" t="s">
        <v>65</v>
      </c>
      <c r="D13" s="19" t="s">
        <v>65</v>
      </c>
      <c r="E13" s="19" t="s">
        <v>65</v>
      </c>
      <c r="F13" s="19" t="s">
        <v>65</v>
      </c>
      <c r="G13" s="19" t="s">
        <v>65</v>
      </c>
      <c r="H13" s="19" t="s">
        <v>66</v>
      </c>
    </row>
    <row r="14" spans="2:8" ht="15" customHeight="1">
      <c r="B14" s="9">
        <f t="array" aca="1" ref="B14:H14" ca="1">GiorniESettimane+DATE(AnnoCalendario,11,1)-WEEKDAY(DATE(AnnoCalendario,11,1),(InizioSettimana="Lu")+1)+36</f>
        <v>46356</v>
      </c>
      <c r="C14" s="9">
        <f ca="1"/>
        <v>46357</v>
      </c>
      <c r="D14" s="9">
        <f ca="1"/>
        <v>46358</v>
      </c>
      <c r="E14" s="9">
        <f ca="1"/>
        <v>46359</v>
      </c>
      <c r="F14" s="9">
        <f ca="1"/>
        <v>46360</v>
      </c>
      <c r="G14" s="9">
        <f ca="1"/>
        <v>46361</v>
      </c>
      <c r="H14" s="9">
        <f ca="1"/>
        <v>46362</v>
      </c>
    </row>
    <row r="15" spans="2:8" ht="39.75" customHeight="1">
      <c r="B15" s="22" t="s">
        <v>67</v>
      </c>
      <c r="C15" s="7"/>
      <c r="D15" s="7"/>
      <c r="E15" s="7"/>
      <c r="F15" s="7"/>
      <c r="G15" s="7"/>
      <c r="H15" s="7"/>
    </row>
  </sheetData>
  <conditionalFormatting sqref="B4:G4">
    <cfRule type="expression" dxfId="3" priority="2">
      <formula>DAY(B4)&gt;8</formula>
    </cfRule>
  </conditionalFormatting>
  <conditionalFormatting sqref="B12:H15">
    <cfRule type="expression" dxfId="2" priority="1">
      <formula>AND(DAY(B12)&gt;=1,DAY(B12)&lt;=15)</formula>
    </cfRule>
  </conditionalFormatting>
  <dataValidations count="9">
    <dataValidation allowBlank="1" showInputMessage="1" prompt="Giorno feriale determinato automaticamente" sqref="C3:H3" xr:uid="{00000000-0002-0000-0A00-000000000000}"/>
    <dataValidation allowBlank="1" showInputMessage="1" prompt="Giorno della settimana determinato automaticamente. Per cambiare i giorni della settimana, selezionare un nuovo giorno iniziale nella cella E2 del foglio di lavoro &quot;GENNAIO&quot;" sqref="B3" xr:uid="{00000000-0002-0000-0A00-000001000000}"/>
    <dataValidation allowBlank="1" showInputMessage="1" prompt="Anno del calendario determinato automaticamente dall'anno impostato nella cella C2 del foglio di lavoro Gennaio" sqref="B1" xr:uid="{00000000-0002-0000-0A00-000002000000}"/>
    <dataValidation allowBlank="1" showInputMessage="1" prompt="Le righe 4, 6, 8, 10, 12 e 14 contengono le date del mese, inclusi il mese precedente e quello successivo, se applicabili" sqref="B4" xr:uid="{00000000-0002-0000-0A00-000003000000}"/>
    <dataValidation allowBlank="1" showInputMessage="1" prompt="Immettere le note giornaliere nelle righe 5, 7, 9, 11, 13 e 15 nelle colonne da B a H" sqref="B5" xr:uid="{00000000-0002-0000-0A00-000004000000}"/>
    <dataValidation allowBlank="1" showInputMessage="1" prompt="Collegamento di spostamento al mese precedente" sqref="C1" xr:uid="{00000000-0002-0000-0A00-000005000000}"/>
    <dataValidation allowBlank="1" showInputMessage="1" prompt="Collegamento di spostamento al mese successivo" sqref="D1" xr:uid="{00000000-0002-0000-0A00-000006000000}"/>
    <dataValidation allowBlank="1" showInputMessage="1" prompt="Pianificare il mese di novembre in questo foglio di lavoro. I collegamenti di spostamento ai mesi precedenti e successivi si trovano in C1 e D1 " sqref="A1" xr:uid="{00000000-0002-0000-0A00-000007000000}"/>
    <dataValidation allowBlank="1" showInputMessage="1" showErrorMessage="1" prompt="Il mese per questo foglio di lavoro si trova in questa cella. Il calendario inizia nella cella sottostante e contiene date del mese precedente, corrente e successivo" sqref="B2" xr:uid="{00000000-0002-0000-0A00-000008000000}"/>
  </dataValidations>
  <hyperlinks>
    <hyperlink ref="D1" location="DICEMBRE!A1" tooltip="Collegamento di spostamento al mese successivo" display="DECEMBER -&gt;" xr:uid="{00000000-0004-0000-0A00-000000000000}"/>
    <hyperlink ref="C1" location="OTTOBRE!A1" tooltip="Collegamento di spostamento al mese precedente" display="&lt;- OCTOBER" xr:uid="{00000000-0004-0000-0A00-000001000000}"/>
  </hyperlinks>
  <printOptions horizontalCentered="1"/>
  <pageMargins left="0.09" right="0.5" top="0.75" bottom="0.75" header="0.3" footer="0.3"/>
  <pageSetup paperSize="9" fitToHeight="0" orientation="landscape" horizontalDpi="4294967293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>
    <tabColor theme="9" tint="-0.499984740745262"/>
    <pageSetUpPr fitToPage="1"/>
  </sheetPr>
  <dimension ref="B1:H15"/>
  <sheetViews>
    <sheetView showGridLines="0" zoomScale="90" zoomScaleNormal="90" workbookViewId="0">
      <selection activeCell="M7" sqref="M7"/>
    </sheetView>
  </sheetViews>
  <sheetFormatPr defaultRowHeight="16.5"/>
  <cols>
    <col min="1" max="1" width="2.77734375" customWidth="1"/>
    <col min="2" max="8" width="15.33203125" customWidth="1"/>
  </cols>
  <sheetData>
    <row r="1" spans="2:8" ht="30" customHeight="1">
      <c r="B1" s="6">
        <f ca="1">AnnoCalendario</f>
        <v>2026</v>
      </c>
      <c r="C1" s="5" t="s">
        <v>35</v>
      </c>
      <c r="D1" s="5" t="s">
        <v>36</v>
      </c>
      <c r="E1" s="1"/>
      <c r="F1" s="1"/>
      <c r="G1" s="1"/>
      <c r="H1" s="5"/>
    </row>
    <row r="2" spans="2:8" ht="45" customHeight="1">
      <c r="B2" s="10" t="s">
        <v>34</v>
      </c>
      <c r="C2" s="8"/>
      <c r="D2" s="8"/>
      <c r="E2" s="8"/>
      <c r="F2" s="3"/>
    </row>
    <row r="3" spans="2:8" ht="18.75" customHeight="1">
      <c r="B3" s="4" t="str">
        <f>InizioSettimana</f>
        <v>lu</v>
      </c>
      <c r="C3" s="4" t="str">
        <f t="shared" ref="C3:H3" ca="1" si="0">LEFT(TEXT(C4,"ggg"),2)</f>
        <v>ma</v>
      </c>
      <c r="D3" s="4" t="str">
        <f t="shared" ca="1" si="0"/>
        <v>me</v>
      </c>
      <c r="E3" s="4" t="str">
        <f t="shared" ca="1" si="0"/>
        <v>gi</v>
      </c>
      <c r="F3" s="4" t="str">
        <f t="shared" ca="1" si="0"/>
        <v>ve</v>
      </c>
      <c r="G3" s="4" t="str">
        <f t="shared" ca="1" si="0"/>
        <v>sa</v>
      </c>
      <c r="H3" s="4" t="str">
        <f t="shared" ca="1" si="0"/>
        <v>do</v>
      </c>
    </row>
    <row r="4" spans="2:8" ht="16.5" customHeight="1">
      <c r="B4" s="9">
        <f t="array" aca="1" ref="B4:H4" ca="1">GiorniESettimane+DATE(AnnoCalendario,12,1)-WEEKDAY(DATE(AnnoCalendario,12,1),(InizioSettimana="Lu")+1)+1</f>
        <v>46356</v>
      </c>
      <c r="C4" s="9">
        <f ca="1"/>
        <v>46357</v>
      </c>
      <c r="D4" s="9">
        <f ca="1"/>
        <v>46358</v>
      </c>
      <c r="E4" s="9">
        <f ca="1"/>
        <v>46359</v>
      </c>
      <c r="F4" s="9">
        <f ca="1"/>
        <v>46360</v>
      </c>
      <c r="G4" s="9">
        <f ca="1"/>
        <v>46361</v>
      </c>
      <c r="H4" s="18">
        <f ca="1"/>
        <v>46362</v>
      </c>
    </row>
    <row r="5" spans="2:8" ht="39.75" customHeight="1">
      <c r="B5" s="7"/>
      <c r="C5" s="22" t="s">
        <v>67</v>
      </c>
      <c r="D5" s="22" t="s">
        <v>67</v>
      </c>
      <c r="E5" s="22" t="s">
        <v>67</v>
      </c>
      <c r="F5" s="22" t="s">
        <v>67</v>
      </c>
      <c r="G5" s="22" t="s">
        <v>67</v>
      </c>
      <c r="H5" s="19" t="s">
        <v>68</v>
      </c>
    </row>
    <row r="6" spans="2:8" ht="15" customHeight="1">
      <c r="B6" s="9">
        <f t="array" aca="1" ref="B6:H6" ca="1">GiorniESettimane+DATE(AnnoCalendario,12,1)-WEEKDAY(DATE(AnnoCalendario,12,1),(InizioSettimana="Lu")+1)+8</f>
        <v>46363</v>
      </c>
      <c r="C6" s="9">
        <f ca="1"/>
        <v>46364</v>
      </c>
      <c r="D6" s="9">
        <f ca="1"/>
        <v>46365</v>
      </c>
      <c r="E6" s="9">
        <f ca="1"/>
        <v>46366</v>
      </c>
      <c r="F6" s="9">
        <f ca="1"/>
        <v>46367</v>
      </c>
      <c r="G6" s="9">
        <f ca="1"/>
        <v>46368</v>
      </c>
      <c r="H6" s="18">
        <f ca="1"/>
        <v>46369</v>
      </c>
    </row>
    <row r="7" spans="2:8" ht="39.75" customHeight="1">
      <c r="B7" s="22" t="s">
        <v>67</v>
      </c>
      <c r="C7" s="22" t="s">
        <v>67</v>
      </c>
      <c r="D7" s="22" t="s">
        <v>67</v>
      </c>
      <c r="E7" s="22" t="s">
        <v>67</v>
      </c>
      <c r="F7" s="22" t="s">
        <v>67</v>
      </c>
      <c r="G7" s="22" t="s">
        <v>67</v>
      </c>
      <c r="H7" s="19" t="s">
        <v>68</v>
      </c>
    </row>
    <row r="8" spans="2:8" ht="15" customHeight="1">
      <c r="B8" s="9">
        <f t="array" aca="1" ref="B8:H8" ca="1">GiorniESettimane+DATE(AnnoCalendario,12,1)-WEEKDAY(DATE(AnnoCalendario,12,1),(InizioSettimana="Lu")+1)+15</f>
        <v>46370</v>
      </c>
      <c r="C8" s="9">
        <f ca="1"/>
        <v>46371</v>
      </c>
      <c r="D8" s="9">
        <f ca="1"/>
        <v>46372</v>
      </c>
      <c r="E8" s="9">
        <f ca="1"/>
        <v>46373</v>
      </c>
      <c r="F8" s="9">
        <f ca="1"/>
        <v>46374</v>
      </c>
      <c r="G8" s="9">
        <f ca="1"/>
        <v>46375</v>
      </c>
      <c r="H8" s="18">
        <f ca="1"/>
        <v>46376</v>
      </c>
    </row>
    <row r="9" spans="2:8" ht="39.75" customHeight="1">
      <c r="B9" s="22" t="s">
        <v>67</v>
      </c>
      <c r="C9" s="22" t="s">
        <v>67</v>
      </c>
      <c r="D9" s="22" t="s">
        <v>67</v>
      </c>
      <c r="E9" s="22" t="s">
        <v>67</v>
      </c>
      <c r="F9" s="22" t="s">
        <v>67</v>
      </c>
      <c r="G9" s="22" t="s">
        <v>67</v>
      </c>
      <c r="H9" s="19" t="s">
        <v>68</v>
      </c>
    </row>
    <row r="10" spans="2:8" ht="15" customHeight="1">
      <c r="B10" s="9">
        <f t="array" aca="1" ref="B10:H10" ca="1">GiorniESettimane+DATE(AnnoCalendario,12,1)-WEEKDAY(DATE(AnnoCalendario,12,1),(InizioSettimana="Lu")+1)+22</f>
        <v>46377</v>
      </c>
      <c r="C10" s="9">
        <f ca="1"/>
        <v>46378</v>
      </c>
      <c r="D10" s="9">
        <f ca="1"/>
        <v>46379</v>
      </c>
      <c r="E10" s="9">
        <f ca="1"/>
        <v>46380</v>
      </c>
      <c r="F10" s="9">
        <f ca="1"/>
        <v>46381</v>
      </c>
      <c r="G10" s="9">
        <f ca="1"/>
        <v>46382</v>
      </c>
      <c r="H10" s="18">
        <f ca="1"/>
        <v>46383</v>
      </c>
    </row>
    <row r="11" spans="2:8" ht="40.5" customHeight="1">
      <c r="B11" s="22" t="s">
        <v>67</v>
      </c>
      <c r="C11" s="22" t="s">
        <v>67</v>
      </c>
      <c r="D11" s="22" t="s">
        <v>67</v>
      </c>
      <c r="E11" s="22" t="s">
        <v>67</v>
      </c>
      <c r="F11" s="22" t="s">
        <v>67</v>
      </c>
      <c r="G11" s="22" t="s">
        <v>67</v>
      </c>
      <c r="H11" s="19" t="s">
        <v>68</v>
      </c>
    </row>
    <row r="12" spans="2:8" ht="15" customHeight="1">
      <c r="B12" s="9">
        <f t="array" aca="1" ref="B12:H12" ca="1">GiorniESettimane+DATE(AnnoCalendario,12,1)-WEEKDAY(DATE(AnnoCalendario,12,1),(InizioSettimana="Lu")+1)+29</f>
        <v>46384</v>
      </c>
      <c r="C12" s="9">
        <f ca="1"/>
        <v>46385</v>
      </c>
      <c r="D12" s="9">
        <f ca="1"/>
        <v>46386</v>
      </c>
      <c r="E12" s="9">
        <f ca="1"/>
        <v>46387</v>
      </c>
      <c r="F12" s="9">
        <f ca="1"/>
        <v>46388</v>
      </c>
      <c r="G12" s="9">
        <f ca="1"/>
        <v>46389</v>
      </c>
      <c r="H12" s="9">
        <f ca="1"/>
        <v>46390</v>
      </c>
    </row>
    <row r="13" spans="2:8" ht="39.75" customHeight="1">
      <c r="B13" s="22" t="s">
        <v>67</v>
      </c>
      <c r="C13" s="22" t="s">
        <v>67</v>
      </c>
      <c r="D13" s="22" t="s">
        <v>67</v>
      </c>
      <c r="E13" s="22" t="s">
        <v>67</v>
      </c>
      <c r="F13" s="7"/>
      <c r="G13" s="7"/>
      <c r="H13" s="7"/>
    </row>
    <row r="14" spans="2:8" ht="15" customHeight="1">
      <c r="B14" s="9">
        <f t="array" aca="1" ref="B14:H14" ca="1">GiorniESettimane+DATE(AnnoCalendario,12,1)-WEEKDAY(DATE(AnnoCalendario,12,1),(InizioSettimana="Lu")+1)+36</f>
        <v>46391</v>
      </c>
      <c r="C14" s="9">
        <f ca="1"/>
        <v>46392</v>
      </c>
      <c r="D14" s="9">
        <f ca="1"/>
        <v>46393</v>
      </c>
      <c r="E14" s="9">
        <f ca="1"/>
        <v>46394</v>
      </c>
      <c r="F14" s="9">
        <f ca="1"/>
        <v>46395</v>
      </c>
      <c r="G14" s="9">
        <f ca="1"/>
        <v>46396</v>
      </c>
      <c r="H14" s="9">
        <f ca="1"/>
        <v>46397</v>
      </c>
    </row>
    <row r="15" spans="2:8" ht="39.75" customHeight="1">
      <c r="B15" s="7"/>
      <c r="C15" s="7"/>
      <c r="D15" s="7"/>
      <c r="E15" s="7"/>
      <c r="F15" s="7"/>
      <c r="G15" s="7"/>
      <c r="H15" s="7"/>
    </row>
  </sheetData>
  <conditionalFormatting sqref="B4:G4">
    <cfRule type="expression" dxfId="1" priority="2">
      <formula>DAY(B4)&gt;8</formula>
    </cfRule>
  </conditionalFormatting>
  <conditionalFormatting sqref="B12:H15">
    <cfRule type="expression" dxfId="0" priority="1">
      <formula>AND(DAY(B12)&gt;=1,DAY(B12)&lt;=15)</formula>
    </cfRule>
  </conditionalFormatting>
  <dataValidations count="9">
    <dataValidation allowBlank="1" showInputMessage="1" prompt="Giorno feriale determinato automaticamente" sqref="C3:H3" xr:uid="{00000000-0002-0000-0B00-000000000000}"/>
    <dataValidation allowBlank="1" showInputMessage="1" prompt="Giorno della settimana determinato automaticamente. Per cambiare i giorni della settimana, selezionare un nuovo giorno iniziale nella cella E2 del foglio di lavoro &quot;GENNAIO&quot;" sqref="B3" xr:uid="{00000000-0002-0000-0B00-000001000000}"/>
    <dataValidation allowBlank="1" showInputMessage="1" prompt="Anno del calendario determinato automaticamente dall'anno impostato nella cella C2 del foglio di lavoro Gennaio" sqref="B1" xr:uid="{00000000-0002-0000-0B00-000002000000}"/>
    <dataValidation allowBlank="1" showInputMessage="1" prompt="Le righe 4, 6, 8, 10, 12 e 14 contengono le date del mese, inclusi il mese precedente e quello successivo, se applicabili" sqref="B4" xr:uid="{00000000-0002-0000-0B00-000003000000}"/>
    <dataValidation allowBlank="1" showInputMessage="1" prompt="Immettere le note giornaliere nelle righe 5, 7, 9, 11, 13 e 15 nelle colonne da B a H" sqref="B5" xr:uid="{00000000-0002-0000-0B00-000004000000}"/>
    <dataValidation allowBlank="1" showInputMessage="1" prompt="Collegamento di spostamento al mese precedente" sqref="C1" xr:uid="{00000000-0002-0000-0B00-000005000000}"/>
    <dataValidation allowBlank="1" showInputMessage="1" prompt="Collegamento di spostamento per tornare al foglio di lavoro di gennaio" sqref="D1" xr:uid="{00000000-0002-0000-0B00-000006000000}"/>
    <dataValidation allowBlank="1" showInputMessage="1" prompt="Pianificare il mese di dicembre in questo foglio di lavoro. I collegamenti di spostamento ai mesi precedenti e successivi si trovano in C1 e D1 " sqref="A1" xr:uid="{00000000-0002-0000-0B00-000007000000}"/>
    <dataValidation allowBlank="1" showInputMessage="1" showErrorMessage="1" prompt="Il mese per questo foglio di lavoro si trova in questa cella. Il calendario inizia nella cella sottostante e contiene date del mese precedente, corrente e successivo" sqref="B2" xr:uid="{00000000-0002-0000-0B00-000008000000}"/>
  </dataValidations>
  <hyperlinks>
    <hyperlink ref="C1" location="NOVEMBRE!A1" tooltip="Collegamento di spostamento al mese precedente" display="&lt;- NOVEMBER" xr:uid="{00000000-0004-0000-0B00-000000000000}"/>
    <hyperlink ref="D1" location="GENNAIO!A1" tooltip="Collegamento di spostamento per tornare a gennaio" display="JANUARY -&gt;" xr:uid="{00000000-0004-0000-0B00-000001000000}"/>
  </hyperlinks>
  <printOptions horizontalCentered="1"/>
  <pageMargins left="0.09" right="0.5" top="0.75" bottom="0.75" header="0.3" footer="0.3"/>
  <pageSetup paperSize="9" fitToHeight="0" orientation="landscape" horizontalDpi="4294967293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theme="0" tint="-4.9989318521683403E-2"/>
    <pageSetUpPr fitToPage="1"/>
  </sheetPr>
  <dimension ref="B1:H15"/>
  <sheetViews>
    <sheetView showGridLines="0" zoomScale="110" zoomScaleNormal="110" workbookViewId="0">
      <selection activeCell="G10" sqref="G10"/>
    </sheetView>
  </sheetViews>
  <sheetFormatPr defaultRowHeight="16.5"/>
  <cols>
    <col min="1" max="1" width="2.77734375" customWidth="1"/>
    <col min="2" max="8" width="15.33203125" customWidth="1"/>
  </cols>
  <sheetData>
    <row r="1" spans="2:8" ht="30" customHeight="1">
      <c r="B1" s="6">
        <f ca="1">AnnoCalendario</f>
        <v>2026</v>
      </c>
      <c r="C1" s="5" t="s">
        <v>5</v>
      </c>
      <c r="D1" s="5" t="s">
        <v>6</v>
      </c>
      <c r="E1" s="1"/>
    </row>
    <row r="2" spans="2:8" ht="45" customHeight="1">
      <c r="B2" s="10" t="s">
        <v>4</v>
      </c>
      <c r="C2" s="8"/>
      <c r="D2" s="8"/>
      <c r="E2" s="8"/>
      <c r="F2" s="3"/>
    </row>
    <row r="3" spans="2:8" ht="18.75" customHeight="1">
      <c r="B3" s="4" t="str">
        <f>InizioSettimana</f>
        <v>lu</v>
      </c>
      <c r="C3" s="4" t="str">
        <f t="shared" ref="C3:H3" ca="1" si="0">LEFT(TEXT(C4,"ggg"),2)</f>
        <v>ma</v>
      </c>
      <c r="D3" s="4" t="str">
        <f t="shared" ca="1" si="0"/>
        <v>me</v>
      </c>
      <c r="E3" s="4" t="str">
        <f t="shared" ca="1" si="0"/>
        <v>gi</v>
      </c>
      <c r="F3" s="4" t="str">
        <f t="shared" ca="1" si="0"/>
        <v>ve</v>
      </c>
      <c r="G3" s="4" t="str">
        <f t="shared" ca="1" si="0"/>
        <v>sa</v>
      </c>
      <c r="H3" s="4" t="str">
        <f t="shared" ca="1" si="0"/>
        <v>do</v>
      </c>
    </row>
    <row r="4" spans="2:8" ht="16.5" customHeight="1">
      <c r="B4" s="9">
        <f t="array" aca="1" ref="B4:H4" ca="1">GiorniESettimane+DATE(AnnoCalendario,2,1)-WEEKDAY(DATE(AnnoCalendario,2,1),(InizioSettimana="Lu")+1)+1</f>
        <v>46048</v>
      </c>
      <c r="C4" s="9">
        <f ca="1"/>
        <v>46049</v>
      </c>
      <c r="D4" s="9">
        <f ca="1"/>
        <v>46050</v>
      </c>
      <c r="E4" s="9">
        <f ca="1"/>
        <v>46051</v>
      </c>
      <c r="F4" s="9">
        <f ca="1"/>
        <v>46052</v>
      </c>
      <c r="G4" s="9">
        <f ca="1"/>
        <v>46053</v>
      </c>
      <c r="H4" s="9">
        <f ca="1"/>
        <v>46054</v>
      </c>
    </row>
    <row r="5" spans="2:8" ht="39.75" customHeight="1">
      <c r="B5" s="7"/>
      <c r="C5" s="7"/>
      <c r="D5" s="7"/>
      <c r="E5" s="7"/>
      <c r="F5" s="7"/>
      <c r="G5" s="7"/>
      <c r="H5" s="7"/>
    </row>
    <row r="6" spans="2:8" ht="15" customHeight="1">
      <c r="B6" s="9">
        <f t="array" aca="1" ref="B6:H6" ca="1">GiorniESettimane+DATE(AnnoCalendario,2,1)-WEEKDAY(DATE(AnnoCalendario,2,1),(InizioSettimana="Lu")+1)+8</f>
        <v>46055</v>
      </c>
      <c r="C6" s="9">
        <f ca="1"/>
        <v>46056</v>
      </c>
      <c r="D6" s="9">
        <f ca="1"/>
        <v>46057</v>
      </c>
      <c r="E6" s="9">
        <f ca="1"/>
        <v>46058</v>
      </c>
      <c r="F6" s="9">
        <f ca="1"/>
        <v>46059</v>
      </c>
      <c r="G6" s="9">
        <f ca="1"/>
        <v>46060</v>
      </c>
      <c r="H6" s="9">
        <f ca="1"/>
        <v>46061</v>
      </c>
    </row>
    <row r="7" spans="2:8" ht="39.75" customHeight="1">
      <c r="B7" s="7"/>
      <c r="C7" s="7"/>
      <c r="D7" s="7"/>
      <c r="E7" s="7"/>
      <c r="F7" s="7"/>
      <c r="G7" s="7"/>
      <c r="H7" s="7"/>
    </row>
    <row r="8" spans="2:8" ht="15" customHeight="1">
      <c r="B8" s="9">
        <f t="array" aca="1" ref="B8:H8" ca="1">GiorniESettimane+DATE(AnnoCalendario,2,1)-WEEKDAY(DATE(AnnoCalendario,2,1),(InizioSettimana="Lu")+1)+15</f>
        <v>46062</v>
      </c>
      <c r="C8" s="9">
        <f ca="1"/>
        <v>46063</v>
      </c>
      <c r="D8" s="9">
        <f ca="1"/>
        <v>46064</v>
      </c>
      <c r="E8" s="9">
        <f ca="1"/>
        <v>46065</v>
      </c>
      <c r="F8" s="9">
        <f ca="1"/>
        <v>46066</v>
      </c>
      <c r="G8" s="18">
        <f ca="1"/>
        <v>46067</v>
      </c>
      <c r="H8" s="9">
        <f ca="1"/>
        <v>46068</v>
      </c>
    </row>
    <row r="9" spans="2:8" ht="39.75" customHeight="1">
      <c r="B9" s="7"/>
      <c r="C9" s="7"/>
      <c r="D9" s="7"/>
      <c r="E9" s="7"/>
      <c r="F9" s="7"/>
      <c r="G9" s="19" t="s">
        <v>41</v>
      </c>
      <c r="H9" s="7"/>
    </row>
    <row r="10" spans="2:8" ht="15" customHeight="1">
      <c r="B10" s="9">
        <f t="array" aca="1" ref="B10:H10" ca="1">GiorniESettimane+DATE(AnnoCalendario,2,1)-WEEKDAY(DATE(AnnoCalendario,2,1),(InizioSettimana="Lu")+1)+22</f>
        <v>46069</v>
      </c>
      <c r="C10" s="9">
        <f ca="1"/>
        <v>46070</v>
      </c>
      <c r="D10" s="9">
        <f ca="1"/>
        <v>46071</v>
      </c>
      <c r="E10" s="9">
        <f ca="1"/>
        <v>46072</v>
      </c>
      <c r="F10" s="9">
        <f ca="1"/>
        <v>46073</v>
      </c>
      <c r="G10" s="9">
        <f ca="1"/>
        <v>46074</v>
      </c>
      <c r="H10" s="9">
        <f ca="1"/>
        <v>46075</v>
      </c>
    </row>
    <row r="11" spans="2:8" ht="40.5" customHeight="1">
      <c r="B11" s="7"/>
      <c r="C11" s="7"/>
      <c r="D11" s="7"/>
      <c r="E11" s="7"/>
      <c r="F11" s="7"/>
      <c r="G11" s="7"/>
      <c r="H11" s="7"/>
    </row>
    <row r="12" spans="2:8" ht="15" customHeight="1">
      <c r="B12" s="9">
        <f t="array" aca="1" ref="B12:H12" ca="1">GiorniESettimane+DATE(AnnoCalendario,2,1)-WEEKDAY(DATE(AnnoCalendario,2,1),(InizioSettimana="Lu")+1)+29</f>
        <v>46076</v>
      </c>
      <c r="C12" s="9">
        <f ca="1"/>
        <v>46077</v>
      </c>
      <c r="D12" s="9">
        <f ca="1"/>
        <v>46078</v>
      </c>
      <c r="E12" s="9">
        <f ca="1"/>
        <v>46079</v>
      </c>
      <c r="F12" s="9">
        <f ca="1"/>
        <v>46080</v>
      </c>
      <c r="G12" s="9">
        <f ca="1"/>
        <v>46081</v>
      </c>
      <c r="H12" s="9">
        <f ca="1"/>
        <v>46082</v>
      </c>
    </row>
    <row r="13" spans="2:8" ht="39.75" customHeight="1">
      <c r="B13" s="7"/>
      <c r="C13" s="7"/>
      <c r="D13" s="7"/>
      <c r="E13" s="7"/>
      <c r="F13" s="7"/>
      <c r="G13" s="7"/>
      <c r="H13" s="7"/>
    </row>
    <row r="14" spans="2:8" ht="15" customHeight="1">
      <c r="B14" s="9">
        <f t="array" aca="1" ref="B14:H14" ca="1">GiorniESettimane+DATE(AnnoCalendario,2,1)-WEEKDAY(DATE(AnnoCalendario,2,1),(InizioSettimana="Lu")+1)+36</f>
        <v>46083</v>
      </c>
      <c r="C14" s="9">
        <f ca="1"/>
        <v>46084</v>
      </c>
      <c r="D14" s="9">
        <f ca="1"/>
        <v>46085</v>
      </c>
      <c r="E14" s="9">
        <f ca="1"/>
        <v>46086</v>
      </c>
      <c r="F14" s="9">
        <f ca="1"/>
        <v>46087</v>
      </c>
      <c r="G14" s="9">
        <f ca="1"/>
        <v>46088</v>
      </c>
      <c r="H14" s="9">
        <f ca="1"/>
        <v>46089</v>
      </c>
    </row>
    <row r="15" spans="2:8" ht="39.75" customHeight="1">
      <c r="B15" s="7"/>
      <c r="C15" s="7"/>
      <c r="D15" s="7"/>
      <c r="E15" s="7"/>
      <c r="F15" s="7"/>
      <c r="G15" s="7"/>
      <c r="H15" s="7"/>
    </row>
  </sheetData>
  <conditionalFormatting sqref="B4:G4">
    <cfRule type="expression" dxfId="22" priority="2">
      <formula>DAY(B4)&gt;8</formula>
    </cfRule>
  </conditionalFormatting>
  <conditionalFormatting sqref="B12:H15">
    <cfRule type="expression" dxfId="21" priority="1">
      <formula>AND(DAY(B12)&gt;=1,DAY(B12)&lt;=15)</formula>
    </cfRule>
  </conditionalFormatting>
  <dataValidations count="9">
    <dataValidation allowBlank="1" showInputMessage="1" prompt="Giorno feriale determinato automaticamente" sqref="C3:H3" xr:uid="{00000000-0002-0000-0100-000000000000}"/>
    <dataValidation allowBlank="1" showInputMessage="1" prompt="Giorno della settimana determinato automaticamente. Per cambiare i giorni della settimana, selezionare un nuovo giorno iniziale nella cella E2 del foglio di lavoro &quot;GENNAIO&quot;" sqref="B3" xr:uid="{00000000-0002-0000-0100-000001000000}"/>
    <dataValidation allowBlank="1" showInputMessage="1" prompt="Anno del calendario determinato automaticamente dall'anno impostato nella cella C2 del foglio di lavoro Gennaio" sqref="B1" xr:uid="{00000000-0002-0000-0100-000002000000}"/>
    <dataValidation allowBlank="1" showInputMessage="1" prompt="Le righe 4, 6, 8, 10, 12 e 14 contengono le date del mese, inclusi il mese precedente e quello successivo, se applicabili" sqref="B4" xr:uid="{00000000-0002-0000-0100-000003000000}"/>
    <dataValidation allowBlank="1" showInputMessage="1" prompt="Immettere le note giornaliere nelle righe 5, 7, 9, 11, 13 e 15 nelle colonne da B a H" sqref="B5" xr:uid="{00000000-0002-0000-0100-000004000000}"/>
    <dataValidation allowBlank="1" showInputMessage="1" prompt="Collegamento di spostamento al mese precedente" sqref="C1" xr:uid="{00000000-0002-0000-0100-000005000000}"/>
    <dataValidation allowBlank="1" showInputMessage="1" prompt="Collegamento di spostamento al mese successivo" sqref="D1" xr:uid="{00000000-0002-0000-0100-000006000000}"/>
    <dataValidation allowBlank="1" showInputMessage="1" showErrorMessage="1" prompt="Pianificare il mese di febbraio in questo foglio di lavoro. I collegamenti di spostamento ai mesi precedenti e successivi si trovano in C1 e D1" sqref="A1" xr:uid="{00000000-0002-0000-0100-000007000000}"/>
    <dataValidation allowBlank="1" showInputMessage="1" showErrorMessage="1" prompt="Il mese per questo foglio di lavoro si trova in questa cella. Il calendario inizia nella cella sottostante e contiene date del mese precedente, corrente e successivo" sqref="B2" xr:uid="{00000000-0002-0000-0100-000008000000}"/>
  </dataValidations>
  <hyperlinks>
    <hyperlink ref="D1" location="MARZO!A1" tooltip="Collegamento di spostamento al mese successivo" display="MARCH" xr:uid="{00000000-0004-0000-0100-000000000000}"/>
    <hyperlink ref="C1" location="GENNAIO!A1" tooltip="Collegamento di spostamento al mese precedente" display="JANUARY" xr:uid="{00000000-0004-0000-0100-000001000000}"/>
  </hyperlinks>
  <printOptions horizontalCentered="1"/>
  <pageMargins left="0.09" right="0.5" top="0.75" bottom="0.75" header="0.3" footer="0.3"/>
  <pageSetup paperSize="9" fitToHeight="0" orientation="landscape" horizontalDpi="4294967293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0" tint="-0.14999847407452621"/>
    <pageSetUpPr fitToPage="1"/>
  </sheetPr>
  <dimension ref="B1:H15"/>
  <sheetViews>
    <sheetView showGridLines="0" topLeftCell="A4" zoomScale="110" zoomScaleNormal="110" workbookViewId="0">
      <selection activeCell="G14" sqref="G14"/>
    </sheetView>
  </sheetViews>
  <sheetFormatPr defaultRowHeight="16.5"/>
  <cols>
    <col min="1" max="1" width="2.77734375" customWidth="1"/>
    <col min="2" max="8" width="15.33203125" customWidth="1"/>
  </cols>
  <sheetData>
    <row r="1" spans="2:8" ht="30" customHeight="1">
      <c r="B1" s="6">
        <f ca="1">AnnoCalendario</f>
        <v>2026</v>
      </c>
      <c r="C1" s="5" t="s">
        <v>8</v>
      </c>
      <c r="D1" s="5" t="s">
        <v>9</v>
      </c>
      <c r="E1" s="1"/>
      <c r="F1" s="1"/>
      <c r="G1" s="1"/>
      <c r="H1" s="5"/>
    </row>
    <row r="2" spans="2:8" ht="45" customHeight="1">
      <c r="B2" s="10" t="s">
        <v>7</v>
      </c>
      <c r="C2" s="8"/>
      <c r="D2" s="8"/>
      <c r="E2" s="8"/>
      <c r="F2" s="3"/>
    </row>
    <row r="3" spans="2:8" ht="18.75" customHeight="1">
      <c r="B3" s="4" t="str">
        <f>InizioSettimana</f>
        <v>lu</v>
      </c>
      <c r="C3" s="4" t="str">
        <f t="shared" ref="C3:H3" ca="1" si="0">LEFT(TEXT(C4,"ggg"),2)</f>
        <v>ma</v>
      </c>
      <c r="D3" s="4" t="str">
        <f t="shared" ca="1" si="0"/>
        <v>me</v>
      </c>
      <c r="E3" s="4" t="str">
        <f t="shared" ca="1" si="0"/>
        <v>gi</v>
      </c>
      <c r="F3" s="4" t="str">
        <f t="shared" ca="1" si="0"/>
        <v>ve</v>
      </c>
      <c r="G3" s="4" t="str">
        <f t="shared" ca="1" si="0"/>
        <v>sa</v>
      </c>
      <c r="H3" s="4" t="str">
        <f t="shared" ca="1" si="0"/>
        <v>do</v>
      </c>
    </row>
    <row r="4" spans="2:8" ht="16.5" customHeight="1">
      <c r="B4" s="9">
        <f t="array" aca="1" ref="B4:H4" ca="1">GiorniESettimane+DATE(AnnoCalendario,3,1)-WEEKDAY(DATE(AnnoCalendario,3,1),(InizioSettimana="Lu")+1)+1</f>
        <v>46076</v>
      </c>
      <c r="C4" s="9">
        <f ca="1"/>
        <v>46077</v>
      </c>
      <c r="D4" s="9">
        <f ca="1"/>
        <v>46078</v>
      </c>
      <c r="E4" s="9">
        <f ca="1"/>
        <v>46079</v>
      </c>
      <c r="F4" s="9">
        <f ca="1"/>
        <v>46080</v>
      </c>
      <c r="G4" s="9">
        <f ca="1"/>
        <v>46081</v>
      </c>
      <c r="H4" s="9">
        <f ca="1"/>
        <v>46082</v>
      </c>
    </row>
    <row r="5" spans="2:8" ht="39.75" customHeight="1">
      <c r="B5" s="7"/>
      <c r="C5" s="7"/>
      <c r="D5" s="7"/>
      <c r="E5" s="7"/>
      <c r="F5" s="7"/>
      <c r="G5" s="7"/>
      <c r="H5" s="7"/>
    </row>
    <row r="6" spans="2:8" ht="15" customHeight="1">
      <c r="B6" s="9">
        <f t="array" aca="1" ref="B6:H6" ca="1">GiorniESettimane+DATE(AnnoCalendario,3,1)-WEEKDAY(DATE(AnnoCalendario,3,1),(InizioSettimana="Lu")+1)+8</f>
        <v>46083</v>
      </c>
      <c r="C6" s="9">
        <f ca="1"/>
        <v>46084</v>
      </c>
      <c r="D6" s="9">
        <f ca="1"/>
        <v>46085</v>
      </c>
      <c r="E6" s="9">
        <f ca="1"/>
        <v>46086</v>
      </c>
      <c r="F6" s="9">
        <f ca="1"/>
        <v>46087</v>
      </c>
      <c r="G6" s="9">
        <f ca="1"/>
        <v>46088</v>
      </c>
      <c r="H6" s="9">
        <f ca="1"/>
        <v>46089</v>
      </c>
    </row>
    <row r="7" spans="2:8" ht="39.75" customHeight="1">
      <c r="B7" s="7"/>
      <c r="C7" s="7"/>
      <c r="D7" s="7"/>
      <c r="E7" s="7"/>
      <c r="F7" s="7"/>
      <c r="G7" s="7"/>
      <c r="H7" s="7"/>
    </row>
    <row r="8" spans="2:8" ht="15" customHeight="1">
      <c r="B8" s="9">
        <f t="array" aca="1" ref="B8:H8" ca="1">GiorniESettimane+DATE(AnnoCalendario,3,1)-WEEKDAY(DATE(AnnoCalendario,3,1),(InizioSettimana="Lu")+1)+15</f>
        <v>46090</v>
      </c>
      <c r="C8" s="9">
        <f ca="1"/>
        <v>46091</v>
      </c>
      <c r="D8" s="9">
        <f ca="1"/>
        <v>46092</v>
      </c>
      <c r="E8" s="9">
        <f ca="1"/>
        <v>46093</v>
      </c>
      <c r="F8" s="9">
        <f ca="1"/>
        <v>46094</v>
      </c>
      <c r="G8" s="9">
        <f ca="1"/>
        <v>46095</v>
      </c>
      <c r="H8" s="9">
        <f ca="1"/>
        <v>46096</v>
      </c>
    </row>
    <row r="9" spans="2:8" ht="39.75" customHeight="1">
      <c r="B9" s="7"/>
      <c r="C9" s="7"/>
      <c r="D9" s="7"/>
      <c r="E9" s="7"/>
      <c r="F9" s="7"/>
      <c r="G9" s="7"/>
      <c r="H9" s="7"/>
    </row>
    <row r="10" spans="2:8" ht="15" customHeight="1">
      <c r="B10" s="9">
        <f t="array" aca="1" ref="B10:H10" ca="1">GiorniESettimane+DATE(AnnoCalendario,3,1)-WEEKDAY(DATE(AnnoCalendario,3,1),(InizioSettimana="Lu")+1)+22</f>
        <v>46097</v>
      </c>
      <c r="C10" s="9">
        <f ca="1"/>
        <v>46098</v>
      </c>
      <c r="D10" s="9">
        <f ca="1"/>
        <v>46099</v>
      </c>
      <c r="E10" s="9">
        <f ca="1"/>
        <v>46100</v>
      </c>
      <c r="F10" s="9">
        <f ca="1"/>
        <v>46101</v>
      </c>
      <c r="G10" s="9">
        <f ca="1"/>
        <v>46102</v>
      </c>
      <c r="H10" s="18">
        <f ca="1"/>
        <v>46103</v>
      </c>
    </row>
    <row r="11" spans="2:8" ht="40.5" customHeight="1">
      <c r="B11" s="7"/>
      <c r="C11" s="7"/>
      <c r="D11" s="7"/>
      <c r="E11" s="7"/>
      <c r="F11" s="7"/>
      <c r="G11" s="7"/>
      <c r="H11" s="19" t="s">
        <v>42</v>
      </c>
    </row>
    <row r="12" spans="2:8" ht="15" customHeight="1">
      <c r="B12" s="9">
        <f t="array" aca="1" ref="B12:H12" ca="1">GiorniESettimane+DATE(AnnoCalendario,3,1)-WEEKDAY(DATE(AnnoCalendario,3,1),(InizioSettimana="Lu")+1)+29</f>
        <v>46104</v>
      </c>
      <c r="C12" s="9">
        <f ca="1"/>
        <v>46105</v>
      </c>
      <c r="D12" s="9">
        <f ca="1"/>
        <v>46106</v>
      </c>
      <c r="E12" s="9">
        <f ca="1"/>
        <v>46107</v>
      </c>
      <c r="F12" s="9">
        <f ca="1"/>
        <v>46108</v>
      </c>
      <c r="G12" s="18">
        <f ca="1"/>
        <v>46109</v>
      </c>
      <c r="H12" s="9">
        <f ca="1"/>
        <v>46110</v>
      </c>
    </row>
    <row r="13" spans="2:8" ht="39.75" customHeight="1">
      <c r="B13" s="7"/>
      <c r="C13" s="7"/>
      <c r="D13" s="7"/>
      <c r="E13" s="7"/>
      <c r="F13" s="7"/>
      <c r="G13" s="20" t="s">
        <v>43</v>
      </c>
      <c r="H13" s="7"/>
    </row>
    <row r="14" spans="2:8" ht="15" customHeight="1">
      <c r="B14" s="9">
        <f t="array" aca="1" ref="B14:H14" ca="1">GiorniESettimane+DATE(AnnoCalendario,3,1)-WEEKDAY(DATE(AnnoCalendario,3,1),(InizioSettimana="Lu")+1)+36</f>
        <v>46111</v>
      </c>
      <c r="C14" s="9">
        <f ca="1"/>
        <v>46112</v>
      </c>
      <c r="D14" s="9">
        <f ca="1"/>
        <v>46113</v>
      </c>
      <c r="E14" s="9">
        <f ca="1"/>
        <v>46114</v>
      </c>
      <c r="F14" s="9">
        <f ca="1"/>
        <v>46115</v>
      </c>
      <c r="G14" s="9">
        <f ca="1"/>
        <v>46116</v>
      </c>
      <c r="H14" s="9">
        <f ca="1"/>
        <v>46117</v>
      </c>
    </row>
    <row r="15" spans="2:8" ht="39.75" customHeight="1">
      <c r="B15" s="7"/>
      <c r="C15" s="7"/>
      <c r="D15" s="7"/>
      <c r="E15" s="7"/>
      <c r="F15" s="7"/>
      <c r="G15" s="7"/>
      <c r="H15" s="7"/>
    </row>
  </sheetData>
  <conditionalFormatting sqref="B4:G4">
    <cfRule type="expression" dxfId="20" priority="2">
      <formula>DAY(B4)&gt;8</formula>
    </cfRule>
  </conditionalFormatting>
  <conditionalFormatting sqref="B12:H15">
    <cfRule type="expression" dxfId="19" priority="1">
      <formula>AND(DAY(B12)&gt;=1,DAY(B12)&lt;=15)</formula>
    </cfRule>
  </conditionalFormatting>
  <dataValidations count="9">
    <dataValidation allowBlank="1" showInputMessage="1" prompt="Giorno feriale determinato automaticamente" sqref="C3:H3" xr:uid="{00000000-0002-0000-0200-000000000000}"/>
    <dataValidation allowBlank="1" showInputMessage="1" prompt="Giorno della settimana determinato automaticamente. Per cambiare i giorni della settimana, selezionare un nuovo giorno iniziale nella cella E2 del foglio di lavoro &quot;GENNAIO&quot;" sqref="B3" xr:uid="{00000000-0002-0000-0200-000001000000}"/>
    <dataValidation allowBlank="1" showInputMessage="1" prompt="Anno del calendario determinato automaticamente dall'anno impostato nella cella C2 del foglio di lavoro Gennaio" sqref="B1" xr:uid="{00000000-0002-0000-0200-000002000000}"/>
    <dataValidation allowBlank="1" showInputMessage="1" prompt="Le righe 4, 6, 8, 10, 12 e 14 contengono le date del mese, inclusi il mese precedente e quello successivo, se applicabili" sqref="B4" xr:uid="{00000000-0002-0000-0200-000003000000}"/>
    <dataValidation allowBlank="1" showInputMessage="1" prompt="Immettere le note giornaliere nelle righe 5, 7, 9, 11, 13 e 15 nelle colonne da B a H" sqref="B5" xr:uid="{00000000-0002-0000-0200-000004000000}"/>
    <dataValidation allowBlank="1" showInputMessage="1" prompt="Collegamento di spostamento al mese successivo" sqref="D1" xr:uid="{00000000-0002-0000-0200-000005000000}"/>
    <dataValidation allowBlank="1" showInputMessage="1" prompt="Collegamento di spostamento al mese precedente" sqref="C1" xr:uid="{00000000-0002-0000-0200-000006000000}"/>
    <dataValidation allowBlank="1" showInputMessage="1" showErrorMessage="1" prompt="Pianificare il mese di marzo in questo foglio di lavoro. I collegamenti di spostamento ai mesi precedenti e successivi si trovano in C1 e D1 " sqref="A1" xr:uid="{00000000-0002-0000-0200-000007000000}"/>
    <dataValidation allowBlank="1" showInputMessage="1" showErrorMessage="1" prompt="Il mese per questo foglio di lavoro si trova in questa cella. Il calendario inizia nella cella sottostante e contiene date del mese precedente, corrente e successivo" sqref="B2" xr:uid="{00000000-0002-0000-0200-000008000000}"/>
  </dataValidations>
  <hyperlinks>
    <hyperlink ref="D1" location="APRILE!A1" tooltip="Collegamento di spostamento al mese successivo" display="APRIL -&gt;" xr:uid="{00000000-0004-0000-0200-000000000000}"/>
    <hyperlink ref="C1" location="FEBBRAIO!A1" tooltip="Collegamento di spostamento al mese precedente" display="&lt;- FEBRUARY" xr:uid="{00000000-0004-0000-0200-000001000000}"/>
  </hyperlinks>
  <printOptions horizontalCentered="1"/>
  <pageMargins left="0.09" right="0.5" top="0.75" bottom="0.75" header="0.3" footer="0.3"/>
  <pageSetup paperSize="9" fitToHeight="0" orientation="landscape" horizontalDpi="4294967293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theme="0" tint="-0.249977111117893"/>
    <pageSetUpPr fitToPage="1"/>
  </sheetPr>
  <dimension ref="B1:H15"/>
  <sheetViews>
    <sheetView showGridLines="0" topLeftCell="A10" zoomScaleNormal="100" workbookViewId="0">
      <selection activeCell="I11" sqref="I11"/>
    </sheetView>
  </sheetViews>
  <sheetFormatPr defaultRowHeight="16.5"/>
  <cols>
    <col min="1" max="1" width="2.77734375" customWidth="1"/>
    <col min="2" max="8" width="15.33203125" customWidth="1"/>
  </cols>
  <sheetData>
    <row r="1" spans="2:8" ht="30" customHeight="1">
      <c r="B1" s="6">
        <f ca="1">AnnoCalendario</f>
        <v>2026</v>
      </c>
      <c r="C1" s="5" t="s">
        <v>11</v>
      </c>
      <c r="D1" s="5" t="s">
        <v>12</v>
      </c>
      <c r="E1" s="1"/>
      <c r="F1" s="1"/>
      <c r="G1" s="1"/>
      <c r="H1" s="5"/>
    </row>
    <row r="2" spans="2:8" ht="45" customHeight="1">
      <c r="B2" s="10" t="s">
        <v>10</v>
      </c>
      <c r="C2" s="8"/>
      <c r="D2" s="8"/>
      <c r="E2" s="8"/>
      <c r="F2" s="3"/>
    </row>
    <row r="3" spans="2:8" ht="18.75" customHeight="1">
      <c r="B3" s="4" t="str">
        <f>InizioSettimana</f>
        <v>lu</v>
      </c>
      <c r="C3" s="4" t="str">
        <f t="shared" ref="C3:H3" ca="1" si="0">LEFT(TEXT(C4,"ggg"),2)</f>
        <v>ma</v>
      </c>
      <c r="D3" s="4" t="str">
        <f t="shared" ca="1" si="0"/>
        <v>me</v>
      </c>
      <c r="E3" s="4" t="str">
        <f t="shared" ca="1" si="0"/>
        <v>gi</v>
      </c>
      <c r="F3" s="4" t="str">
        <f t="shared" ca="1" si="0"/>
        <v>ve</v>
      </c>
      <c r="G3" s="4" t="str">
        <f t="shared" ca="1" si="0"/>
        <v>sa</v>
      </c>
      <c r="H3" s="4" t="str">
        <f t="shared" ca="1" si="0"/>
        <v>do</v>
      </c>
    </row>
    <row r="4" spans="2:8" ht="16.5" customHeight="1">
      <c r="B4" s="9">
        <f t="array" aca="1" ref="B4:H4" ca="1">GiorniESettimane+DATE(AnnoCalendario,4,1)-WEEKDAY(DATE(AnnoCalendario,4,1),(InizioSettimana="Lu")+1)+1</f>
        <v>46111</v>
      </c>
      <c r="C4" s="9">
        <f ca="1"/>
        <v>46112</v>
      </c>
      <c r="D4" s="9">
        <f ca="1"/>
        <v>46113</v>
      </c>
      <c r="E4" s="9">
        <f ca="1"/>
        <v>46114</v>
      </c>
      <c r="F4" s="9">
        <f ca="1"/>
        <v>46115</v>
      </c>
      <c r="G4" s="9">
        <f ca="1"/>
        <v>46116</v>
      </c>
      <c r="H4" s="9">
        <f ca="1"/>
        <v>46117</v>
      </c>
    </row>
    <row r="5" spans="2:8" ht="39.75" customHeight="1">
      <c r="B5" s="7"/>
      <c r="C5" s="7"/>
      <c r="D5" s="7"/>
      <c r="E5" s="7"/>
      <c r="F5" s="7"/>
      <c r="G5" s="7"/>
      <c r="H5" s="7"/>
    </row>
    <row r="6" spans="2:8" ht="15" customHeight="1">
      <c r="B6" s="9">
        <f t="array" aca="1" ref="B6:H6" ca="1">GiorniESettimane+DATE(AnnoCalendario,4,1)-WEEKDAY(DATE(AnnoCalendario,4,1),(InizioSettimana="Lu")+1)+8</f>
        <v>46118</v>
      </c>
      <c r="C6" s="9">
        <f ca="1"/>
        <v>46119</v>
      </c>
      <c r="D6" s="9">
        <f ca="1"/>
        <v>46120</v>
      </c>
      <c r="E6" s="9">
        <f ca="1"/>
        <v>46121</v>
      </c>
      <c r="F6" s="9">
        <f ca="1"/>
        <v>46122</v>
      </c>
      <c r="G6" s="9">
        <f ca="1"/>
        <v>46123</v>
      </c>
      <c r="H6" s="18">
        <f ca="1"/>
        <v>46124</v>
      </c>
    </row>
    <row r="7" spans="2:8" ht="39.75" customHeight="1">
      <c r="B7" s="7"/>
      <c r="C7" s="7"/>
      <c r="D7" s="7"/>
      <c r="E7" s="7"/>
      <c r="F7" s="7"/>
      <c r="G7" s="7"/>
      <c r="H7" s="19" t="s">
        <v>44</v>
      </c>
    </row>
    <row r="8" spans="2:8" ht="15" customHeight="1">
      <c r="B8" s="9">
        <f t="array" aca="1" ref="B8:H8" ca="1">GiorniESettimane+DATE(AnnoCalendario,4,1)-WEEKDAY(DATE(AnnoCalendario,4,1),(InizioSettimana="Lu")+1)+15</f>
        <v>46125</v>
      </c>
      <c r="C8" s="9">
        <f ca="1"/>
        <v>46126</v>
      </c>
      <c r="D8" s="9">
        <f ca="1"/>
        <v>46127</v>
      </c>
      <c r="E8" s="9">
        <f ca="1"/>
        <v>46128</v>
      </c>
      <c r="F8" s="9">
        <f ca="1"/>
        <v>46129</v>
      </c>
      <c r="G8" s="18">
        <f ca="1"/>
        <v>46130</v>
      </c>
      <c r="H8" s="18">
        <f ca="1"/>
        <v>46131</v>
      </c>
    </row>
    <row r="9" spans="2:8" ht="39.75" customHeight="1">
      <c r="B9" s="7"/>
      <c r="C9" s="7"/>
      <c r="D9" s="7"/>
      <c r="E9" s="7"/>
      <c r="F9" s="7"/>
      <c r="G9" s="19" t="s">
        <v>45</v>
      </c>
      <c r="H9" s="19" t="s">
        <v>46</v>
      </c>
    </row>
    <row r="10" spans="2:8" ht="15" customHeight="1">
      <c r="B10" s="9">
        <f t="array" aca="1" ref="B10:H10" ca="1">GiorniESettimane+DATE(AnnoCalendario,4,1)-WEEKDAY(DATE(AnnoCalendario,4,1),(InizioSettimana="Lu")+1)+22</f>
        <v>46132</v>
      </c>
      <c r="C10" s="9">
        <f ca="1"/>
        <v>46133</v>
      </c>
      <c r="D10" s="9">
        <f ca="1"/>
        <v>46134</v>
      </c>
      <c r="E10" s="9">
        <f ca="1"/>
        <v>46135</v>
      </c>
      <c r="F10" s="9">
        <f ca="1"/>
        <v>46136</v>
      </c>
      <c r="G10" s="9">
        <f ca="1"/>
        <v>46137</v>
      </c>
      <c r="H10" s="9">
        <f ca="1"/>
        <v>46138</v>
      </c>
    </row>
    <row r="11" spans="2:8" ht="40.5" customHeight="1">
      <c r="B11" s="7"/>
      <c r="C11" s="7"/>
      <c r="D11" s="7"/>
      <c r="E11" s="7"/>
      <c r="F11" s="7"/>
      <c r="G11" s="7"/>
      <c r="H11" s="7"/>
    </row>
    <row r="12" spans="2:8" ht="15" customHeight="1">
      <c r="B12" s="9">
        <f t="array" aca="1" ref="B12:H12" ca="1">GiorniESettimane+DATE(AnnoCalendario,4,1)-WEEKDAY(DATE(AnnoCalendario,4,1),(InizioSettimana="Lu")+1)+29</f>
        <v>46139</v>
      </c>
      <c r="C12" s="9">
        <f ca="1"/>
        <v>46140</v>
      </c>
      <c r="D12" s="9">
        <f ca="1"/>
        <v>46141</v>
      </c>
      <c r="E12" s="9">
        <f ca="1"/>
        <v>46142</v>
      </c>
      <c r="F12" s="9">
        <f ca="1"/>
        <v>46143</v>
      </c>
      <c r="G12" s="9">
        <f ca="1"/>
        <v>46144</v>
      </c>
      <c r="H12" s="9">
        <f ca="1"/>
        <v>46145</v>
      </c>
    </row>
    <row r="13" spans="2:8" ht="39.75" customHeight="1">
      <c r="B13" s="7"/>
      <c r="C13" s="7"/>
      <c r="D13" s="7"/>
      <c r="E13" s="7"/>
      <c r="F13" s="7"/>
      <c r="G13" s="7"/>
      <c r="H13" s="7"/>
    </row>
    <row r="14" spans="2:8" ht="15" customHeight="1">
      <c r="B14" s="9">
        <f t="array" aca="1" ref="B14:H14" ca="1">GiorniESettimane+DATE(AnnoCalendario,4,1)-WEEKDAY(DATE(AnnoCalendario,4,1),(InizioSettimana="Lu")+1)+36</f>
        <v>46146</v>
      </c>
      <c r="C14" s="9">
        <f ca="1"/>
        <v>46147</v>
      </c>
      <c r="D14" s="9">
        <f ca="1"/>
        <v>46148</v>
      </c>
      <c r="E14" s="9">
        <f ca="1"/>
        <v>46149</v>
      </c>
      <c r="F14" s="9">
        <f ca="1"/>
        <v>46150</v>
      </c>
      <c r="G14" s="9">
        <f ca="1"/>
        <v>46151</v>
      </c>
      <c r="H14" s="9">
        <f ca="1"/>
        <v>46152</v>
      </c>
    </row>
    <row r="15" spans="2:8" ht="39.75" customHeight="1">
      <c r="B15" s="7"/>
      <c r="C15" s="7"/>
      <c r="D15" s="7"/>
      <c r="E15" s="7"/>
      <c r="F15" s="7"/>
      <c r="G15" s="7"/>
      <c r="H15" s="7"/>
    </row>
  </sheetData>
  <conditionalFormatting sqref="B4:G4">
    <cfRule type="expression" dxfId="18" priority="2">
      <formula>DAY(B4)&gt;8</formula>
    </cfRule>
  </conditionalFormatting>
  <conditionalFormatting sqref="B12:H15">
    <cfRule type="expression" dxfId="17" priority="1">
      <formula>AND(DAY(B12)&gt;=1,DAY(B12)&lt;=15)</formula>
    </cfRule>
  </conditionalFormatting>
  <dataValidations count="9">
    <dataValidation allowBlank="1" showInputMessage="1" prompt="Giorno feriale determinato automaticamente" sqref="C3:H3" xr:uid="{00000000-0002-0000-0300-000000000000}"/>
    <dataValidation allowBlank="1" showInputMessage="1" prompt="Giorno della settimana determinato automaticamente. Per cambiare i giorni della settimana, selezionare un nuovo giorno iniziale nella cella E2 del foglio di lavoro &quot;GENNAIO&quot;" sqref="B3" xr:uid="{00000000-0002-0000-0300-000001000000}"/>
    <dataValidation allowBlank="1" showInputMessage="1" prompt="Anno del calendario determinato automaticamente dall'anno impostato nella cella C2 del foglio di lavoro Gennaio" sqref="B1" xr:uid="{00000000-0002-0000-0300-000002000000}"/>
    <dataValidation allowBlank="1" showInputMessage="1" prompt="Le righe 4, 6, 8, 10, 12 e 14 contengono le date del mese, inclusi il mese precedente e quello successivo, se applicabili" sqref="B4" xr:uid="{00000000-0002-0000-0300-000003000000}"/>
    <dataValidation allowBlank="1" showInputMessage="1" prompt="Immettere le note giornaliere nelle righe 5, 7, 9, 11, 13 e 15 nelle colonne da B a H" sqref="B5" xr:uid="{00000000-0002-0000-0300-000004000000}"/>
    <dataValidation allowBlank="1" showInputMessage="1" prompt="Collegamento di spostamento al mese precedente" sqref="C1" xr:uid="{00000000-0002-0000-0300-000005000000}"/>
    <dataValidation allowBlank="1" showInputMessage="1" prompt="Collegamento di spostamento al mese successivo" sqref="D1" xr:uid="{00000000-0002-0000-0300-000006000000}"/>
    <dataValidation allowBlank="1" showInputMessage="1" showErrorMessage="1" prompt="Pianificare il mese di aprile in questo foglio di lavoro. I collegamenti di spostamento ai mesi precedenti e successivi si trovano in C1 e D1 " sqref="A1" xr:uid="{00000000-0002-0000-0300-000007000000}"/>
    <dataValidation allowBlank="1" showInputMessage="1" showErrorMessage="1" prompt="Il mese per questo foglio di lavoro si trova in questa cella. Il calendario inizia nella cella sottostante e contiene date del mese precedente, corrente e successivo" sqref="B2" xr:uid="{00000000-0002-0000-0300-000008000000}"/>
  </dataValidations>
  <hyperlinks>
    <hyperlink ref="D1" location="MAGGIO!A1" tooltip="Collegamento di spostamento al mese successivo" display="MAY -&gt;" xr:uid="{00000000-0004-0000-0300-000000000000}"/>
    <hyperlink ref="C1" location="MARZO!A1" tooltip="Collegamento di spostamento al mese precedente" display="&lt;- MARCH" xr:uid="{00000000-0004-0000-0300-000001000000}"/>
  </hyperlinks>
  <printOptions horizontalCentered="1"/>
  <pageMargins left="0.09" right="0.5" top="0.75" bottom="0.75" header="0.3" footer="0.3"/>
  <pageSetup paperSize="9" fitToHeight="0" orientation="landscape" horizontalDpi="4294967293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theme="0" tint="-0.34998626667073579"/>
    <pageSetUpPr fitToPage="1"/>
  </sheetPr>
  <dimension ref="B1:H18"/>
  <sheetViews>
    <sheetView showGridLines="0" zoomScale="110" zoomScaleNormal="110" workbookViewId="0">
      <selection activeCell="G5" sqref="G5"/>
    </sheetView>
  </sheetViews>
  <sheetFormatPr defaultRowHeight="16.5"/>
  <cols>
    <col min="1" max="1" width="2.77734375" customWidth="1"/>
    <col min="2" max="8" width="15.33203125" customWidth="1"/>
  </cols>
  <sheetData>
    <row r="1" spans="2:8" ht="30" customHeight="1">
      <c r="B1" s="6">
        <f ca="1">AnnoCalendario</f>
        <v>2026</v>
      </c>
      <c r="C1" s="5" t="s">
        <v>14</v>
      </c>
      <c r="D1" s="5" t="s">
        <v>15</v>
      </c>
      <c r="E1" s="1"/>
      <c r="F1" s="1"/>
      <c r="G1" s="1"/>
      <c r="H1" s="5"/>
    </row>
    <row r="2" spans="2:8" ht="45" customHeight="1">
      <c r="B2" s="10" t="s">
        <v>13</v>
      </c>
      <c r="C2" s="8"/>
      <c r="D2" s="8"/>
      <c r="E2" s="8"/>
      <c r="F2" s="3"/>
    </row>
    <row r="3" spans="2:8" ht="18.75" customHeight="1">
      <c r="B3" s="4" t="str">
        <f>InizioSettimana</f>
        <v>lu</v>
      </c>
      <c r="C3" s="4" t="str">
        <f t="shared" ref="C3:H3" ca="1" si="0">LEFT(TEXT(C4,"ggg"),2)</f>
        <v>ma</v>
      </c>
      <c r="D3" s="4" t="str">
        <f t="shared" ca="1" si="0"/>
        <v>me</v>
      </c>
      <c r="E3" s="4" t="str">
        <f t="shared" ca="1" si="0"/>
        <v>gi</v>
      </c>
      <c r="F3" s="4" t="str">
        <f t="shared" ca="1" si="0"/>
        <v>ve</v>
      </c>
      <c r="G3" s="4" t="str">
        <f t="shared" ca="1" si="0"/>
        <v>sa</v>
      </c>
      <c r="H3" s="4" t="str">
        <f t="shared" ca="1" si="0"/>
        <v>do</v>
      </c>
    </row>
    <row r="4" spans="2:8" ht="16.5" customHeight="1">
      <c r="B4" s="9">
        <f t="array" aca="1" ref="B4:H4" ca="1">GiorniESettimane+DATE(AnnoCalendario,5,1)-WEEKDAY(DATE(AnnoCalendario,5,1),(InizioSettimana="Lu")+1)+1</f>
        <v>46139</v>
      </c>
      <c r="C4" s="9">
        <f ca="1"/>
        <v>46140</v>
      </c>
      <c r="D4" s="9">
        <f ca="1"/>
        <v>46141</v>
      </c>
      <c r="E4" s="9">
        <f ca="1"/>
        <v>46142</v>
      </c>
      <c r="F4" s="9">
        <f ca="1"/>
        <v>46143</v>
      </c>
      <c r="G4" s="24">
        <f ca="1"/>
        <v>46144</v>
      </c>
      <c r="H4" s="9">
        <f ca="1"/>
        <v>46145</v>
      </c>
    </row>
    <row r="5" spans="2:8" ht="39.75" customHeight="1">
      <c r="B5" s="7"/>
      <c r="C5" s="7"/>
      <c r="D5" s="7"/>
      <c r="E5" s="7"/>
      <c r="F5" s="7"/>
      <c r="G5" s="22"/>
      <c r="H5" s="7"/>
    </row>
    <row r="6" spans="2:8" ht="15" customHeight="1">
      <c r="B6" s="9">
        <f t="array" aca="1" ref="B6:H6" ca="1">GiorniESettimane+DATE(AnnoCalendario,5,1)-WEEKDAY(DATE(AnnoCalendario,5,1),(InizioSettimana="Lu")+1)+8</f>
        <v>46146</v>
      </c>
      <c r="C6" s="9">
        <f ca="1"/>
        <v>46147</v>
      </c>
      <c r="D6" s="18">
        <f ca="1"/>
        <v>46148</v>
      </c>
      <c r="E6" s="9">
        <f ca="1"/>
        <v>46149</v>
      </c>
      <c r="F6" s="18">
        <f ca="1"/>
        <v>46150</v>
      </c>
      <c r="G6" s="18">
        <f ca="1"/>
        <v>46151</v>
      </c>
      <c r="H6" s="18">
        <f ca="1"/>
        <v>46152</v>
      </c>
    </row>
    <row r="7" spans="2:8" ht="34.5" customHeight="1">
      <c r="B7" s="9"/>
      <c r="C7" s="9"/>
      <c r="D7" s="19" t="s">
        <v>48</v>
      </c>
      <c r="E7" s="21"/>
      <c r="F7" s="19" t="s">
        <v>48</v>
      </c>
      <c r="G7" s="19" t="s">
        <v>48</v>
      </c>
      <c r="H7" s="19" t="s">
        <v>48</v>
      </c>
    </row>
    <row r="8" spans="2:8" ht="39.75" customHeight="1">
      <c r="B8" s="7"/>
      <c r="C8" s="7"/>
      <c r="D8" s="19"/>
      <c r="E8" s="7"/>
      <c r="F8" s="19"/>
      <c r="G8" s="19" t="s">
        <v>49</v>
      </c>
      <c r="H8" s="19" t="s">
        <v>49</v>
      </c>
    </row>
    <row r="9" spans="2:8" ht="15" customHeight="1">
      <c r="B9" s="9">
        <f t="array" aca="1" ref="B9:H9" ca="1">GiorniESettimane+DATE(AnnoCalendario,5,1)-WEEKDAY(DATE(AnnoCalendario,5,1),(InizioSettimana="Lu")+1)+15</f>
        <v>46153</v>
      </c>
      <c r="C9" s="9">
        <f ca="1"/>
        <v>46154</v>
      </c>
      <c r="D9" s="9">
        <f ca="1"/>
        <v>46155</v>
      </c>
      <c r="E9" s="9">
        <f ca="1"/>
        <v>46156</v>
      </c>
      <c r="F9" s="9">
        <f ca="1"/>
        <v>46157</v>
      </c>
      <c r="G9" s="9">
        <f ca="1"/>
        <v>46158</v>
      </c>
      <c r="H9" s="18">
        <f ca="1"/>
        <v>46159</v>
      </c>
    </row>
    <row r="10" spans="2:8" ht="39.75" customHeight="1">
      <c r="B10" s="22" t="s">
        <v>49</v>
      </c>
      <c r="C10" s="22" t="s">
        <v>49</v>
      </c>
      <c r="D10" s="22" t="s">
        <v>49</v>
      </c>
      <c r="E10" s="22" t="s">
        <v>49</v>
      </c>
      <c r="F10" s="22" t="s">
        <v>49</v>
      </c>
      <c r="G10" s="19" t="s">
        <v>49</v>
      </c>
      <c r="H10" s="19" t="s">
        <v>49</v>
      </c>
    </row>
    <row r="11" spans="2:8" ht="39.75" customHeight="1">
      <c r="B11" s="22"/>
      <c r="C11" s="22"/>
      <c r="D11" s="22"/>
      <c r="E11" s="22"/>
      <c r="F11" s="22"/>
      <c r="G11" s="19" t="s">
        <v>47</v>
      </c>
      <c r="H11" s="19" t="s">
        <v>48</v>
      </c>
    </row>
    <row r="12" spans="2:8" ht="15" customHeight="1">
      <c r="B12" s="9">
        <f t="array" aca="1" ref="B12:H12" ca="1">GiorniESettimane+DATE(AnnoCalendario,5,1)-WEEKDAY(DATE(AnnoCalendario,5,1),(InizioSettimana="Lu")+1)+22</f>
        <v>46160</v>
      </c>
      <c r="C12" s="9">
        <f ca="1"/>
        <v>46161</v>
      </c>
      <c r="D12" s="9">
        <f ca="1"/>
        <v>46162</v>
      </c>
      <c r="E12" s="9">
        <f ca="1"/>
        <v>46163</v>
      </c>
      <c r="F12" s="9">
        <f ca="1"/>
        <v>46164</v>
      </c>
      <c r="G12" s="18">
        <f ca="1"/>
        <v>46165</v>
      </c>
      <c r="H12" s="18">
        <f ca="1"/>
        <v>46166</v>
      </c>
    </row>
    <row r="13" spans="2:8" ht="34.5" customHeight="1">
      <c r="B13" s="22" t="s">
        <v>49</v>
      </c>
      <c r="C13" s="22" t="s">
        <v>49</v>
      </c>
      <c r="D13" s="22" t="s">
        <v>49</v>
      </c>
      <c r="E13" s="22" t="s">
        <v>49</v>
      </c>
      <c r="F13" s="22" t="s">
        <v>49</v>
      </c>
      <c r="G13" s="19" t="s">
        <v>49</v>
      </c>
      <c r="H13" s="19" t="s">
        <v>49</v>
      </c>
    </row>
    <row r="14" spans="2:8" ht="40.5" customHeight="1">
      <c r="B14" s="7"/>
      <c r="C14" s="7"/>
      <c r="D14" s="7"/>
      <c r="E14" s="7"/>
      <c r="F14" s="7"/>
      <c r="G14" s="19" t="s">
        <v>50</v>
      </c>
      <c r="H14" s="19" t="s">
        <v>51</v>
      </c>
    </row>
    <row r="15" spans="2:8" ht="15" customHeight="1">
      <c r="B15" s="9">
        <f t="array" aca="1" ref="B15:H15" ca="1">GiorniESettimane+DATE(AnnoCalendario,5,1)-WEEKDAY(DATE(AnnoCalendario,5,1),(InizioSettimana="Lu")+1)+29</f>
        <v>46167</v>
      </c>
      <c r="C15" s="9">
        <f ca="1"/>
        <v>46168</v>
      </c>
      <c r="D15" s="9">
        <f ca="1"/>
        <v>46169</v>
      </c>
      <c r="E15" s="9">
        <f ca="1"/>
        <v>46170</v>
      </c>
      <c r="F15" s="18">
        <f ca="1"/>
        <v>46171</v>
      </c>
      <c r="G15" s="9">
        <f ca="1"/>
        <v>46172</v>
      </c>
      <c r="H15" s="9">
        <f ca="1"/>
        <v>46173</v>
      </c>
    </row>
    <row r="16" spans="2:8" ht="45">
      <c r="B16" s="7"/>
      <c r="C16" s="7"/>
      <c r="D16" s="7"/>
      <c r="E16" s="7"/>
      <c r="F16" s="19" t="s">
        <v>52</v>
      </c>
      <c r="G16" s="19" t="s">
        <v>69</v>
      </c>
      <c r="H16" s="7"/>
    </row>
    <row r="17" spans="2:8" ht="15" customHeight="1">
      <c r="B17" s="9">
        <f t="array" aca="1" ref="B17:H17" ca="1">GiorniESettimane+DATE(AnnoCalendario,5,1)-WEEKDAY(DATE(AnnoCalendario,5,1),(InizioSettimana="Lu")+1)+36</f>
        <v>46174</v>
      </c>
      <c r="C17" s="9">
        <f ca="1"/>
        <v>46175</v>
      </c>
      <c r="D17" s="9">
        <f ca="1"/>
        <v>46176</v>
      </c>
      <c r="E17" s="9">
        <f ca="1"/>
        <v>46177</v>
      </c>
      <c r="F17" s="9">
        <f ca="1"/>
        <v>46178</v>
      </c>
      <c r="G17" s="9">
        <f ca="1"/>
        <v>46179</v>
      </c>
      <c r="H17" s="9">
        <f ca="1"/>
        <v>46180</v>
      </c>
    </row>
    <row r="18" spans="2:8" ht="39.75" customHeight="1">
      <c r="B18" s="7"/>
      <c r="C18" s="7"/>
      <c r="D18" s="7"/>
      <c r="E18" s="7"/>
      <c r="F18" s="7"/>
      <c r="G18" s="7"/>
      <c r="H18" s="7"/>
    </row>
  </sheetData>
  <conditionalFormatting sqref="B4:G4">
    <cfRule type="expression" dxfId="16" priority="3">
      <formula>DAY(B4)&gt;8</formula>
    </cfRule>
  </conditionalFormatting>
  <conditionalFormatting sqref="B15:H18">
    <cfRule type="expression" dxfId="15" priority="2">
      <formula>AND(DAY(B15)&gt;=1,DAY(B15)&lt;=15)</formula>
    </cfRule>
  </conditionalFormatting>
  <conditionalFormatting sqref="G14">
    <cfRule type="expression" dxfId="14" priority="1">
      <formula>AND(DAY(G14)&gt;=1,DAY(G14)&lt;=15)</formula>
    </cfRule>
  </conditionalFormatting>
  <dataValidations count="9">
    <dataValidation allowBlank="1" showInputMessage="1" prompt="Giorno feriale determinato automaticamente" sqref="C3:H3" xr:uid="{00000000-0002-0000-0400-000000000000}"/>
    <dataValidation allowBlank="1" showInputMessage="1" prompt="Giorno della settimana determinato automaticamente. Per cambiare i giorni della settimana, selezionare un nuovo giorno iniziale nella cella E2 del foglio di lavoro &quot;GENNAIO&quot;" sqref="B3" xr:uid="{00000000-0002-0000-0400-000001000000}"/>
    <dataValidation allowBlank="1" showInputMessage="1" prompt="Anno del calendario determinato automaticamente dall'anno impostato nella cella C2 del foglio di lavoro Gennaio" sqref="B1" xr:uid="{00000000-0002-0000-0400-000002000000}"/>
    <dataValidation allowBlank="1" showInputMessage="1" prompt="Le righe 4, 6, 8, 10, 12 e 14 contengono le date del mese, inclusi il mese precedente e quello successivo, se applicabili" sqref="B4" xr:uid="{00000000-0002-0000-0400-000003000000}"/>
    <dataValidation allowBlank="1" showInputMessage="1" prompt="Immettere le note giornaliere nelle righe 5, 7, 9, 11, 13 e 15 nelle colonne da B a H" sqref="B5" xr:uid="{00000000-0002-0000-0400-000004000000}"/>
    <dataValidation allowBlank="1" showInputMessage="1" prompt="Pianificare il mese di maggio in questo foglio di lavoro. I collegamenti di spostamento ai mesi precedenti e successivi si trovano in C1 e D1 " sqref="A1" xr:uid="{00000000-0002-0000-0400-000005000000}"/>
    <dataValidation allowBlank="1" showInputMessage="1" prompt="Collegamento di spostamento al mese successivo" sqref="D1" xr:uid="{00000000-0002-0000-0400-000006000000}"/>
    <dataValidation allowBlank="1" showInputMessage="1" prompt="Collegamento di spostamento al mese precedente" sqref="C1" xr:uid="{00000000-0002-0000-0400-000007000000}"/>
    <dataValidation allowBlank="1" showInputMessage="1" showErrorMessage="1" prompt="Il mese per questo foglio di lavoro si trova in questa cella. Il calendario inizia nella cella sottostante e contiene date del mese precedente, corrente e successivo" sqref="B2" xr:uid="{00000000-0002-0000-0400-000008000000}"/>
  </dataValidations>
  <hyperlinks>
    <hyperlink ref="D1" location="GIUGNO!A1" tooltip="Collegamento di spostamento al mese successivo" display="JUNE -&gt;" xr:uid="{00000000-0004-0000-0400-000000000000}"/>
    <hyperlink ref="C1" location="APRILE!A1" tooltip="Collegamento di spostamento al mese precedente" display="&lt;- APRIL" xr:uid="{00000000-0004-0000-0400-000001000000}"/>
  </hyperlinks>
  <printOptions horizontalCentered="1"/>
  <pageMargins left="0.09" right="0.5" top="0.75" bottom="0.75" header="0.3" footer="0.3"/>
  <pageSetup paperSize="9" fitToHeight="0" orientation="landscape" horizontalDpi="4294967293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theme="0" tint="-0.499984740745262"/>
    <pageSetUpPr fitToPage="1"/>
  </sheetPr>
  <dimension ref="B1:H15"/>
  <sheetViews>
    <sheetView showGridLines="0" zoomScaleNormal="100" workbookViewId="0">
      <selection activeCell="D7" sqref="D7"/>
    </sheetView>
  </sheetViews>
  <sheetFormatPr defaultRowHeight="16.5"/>
  <cols>
    <col min="1" max="1" width="2.77734375" customWidth="1"/>
    <col min="2" max="8" width="15.33203125" customWidth="1"/>
  </cols>
  <sheetData>
    <row r="1" spans="2:8" ht="30" customHeight="1">
      <c r="B1" s="13">
        <f ca="1">AnnoCalendario</f>
        <v>2026</v>
      </c>
      <c r="C1" s="5" t="s">
        <v>17</v>
      </c>
      <c r="D1" s="5" t="s">
        <v>18</v>
      </c>
      <c r="E1" s="1"/>
      <c r="F1" s="1"/>
      <c r="G1" s="1"/>
      <c r="H1" s="5"/>
    </row>
    <row r="2" spans="2:8" ht="45" customHeight="1">
      <c r="B2" s="14" t="s">
        <v>16</v>
      </c>
      <c r="C2" s="15"/>
      <c r="D2" s="15"/>
      <c r="E2" s="15"/>
      <c r="F2" s="16"/>
    </row>
    <row r="3" spans="2:8" ht="18.75" customHeight="1">
      <c r="B3" s="4" t="str">
        <f>InizioSettimana</f>
        <v>lu</v>
      </c>
      <c r="C3" s="4" t="str">
        <f t="shared" ref="C3:H3" ca="1" si="0">LEFT(TEXT(C4,"ggg"),2)</f>
        <v>ma</v>
      </c>
      <c r="D3" s="4" t="str">
        <f t="shared" ca="1" si="0"/>
        <v>me</v>
      </c>
      <c r="E3" s="4" t="str">
        <f t="shared" ca="1" si="0"/>
        <v>gi</v>
      </c>
      <c r="F3" s="4" t="str">
        <f t="shared" ca="1" si="0"/>
        <v>ve</v>
      </c>
      <c r="G3" s="4" t="str">
        <f t="shared" ca="1" si="0"/>
        <v>sa</v>
      </c>
      <c r="H3" s="4" t="str">
        <f t="shared" ca="1" si="0"/>
        <v>do</v>
      </c>
    </row>
    <row r="4" spans="2:8" ht="16.5" customHeight="1">
      <c r="B4" s="9">
        <f t="array" aca="1" ref="B4:H4" ca="1">GiorniESettimane+DATE(AnnoCalendario,6,1)-WEEKDAY(DATE(AnnoCalendario,6,1),(InizioSettimana="Lu")+1)+1</f>
        <v>46174</v>
      </c>
      <c r="C4" s="9">
        <f ca="1"/>
        <v>46175</v>
      </c>
      <c r="D4" s="9">
        <f ca="1"/>
        <v>46176</v>
      </c>
      <c r="E4" s="9">
        <f ca="1"/>
        <v>46177</v>
      </c>
      <c r="F4" s="18">
        <f ca="1"/>
        <v>46178</v>
      </c>
      <c r="G4" s="18">
        <f ca="1"/>
        <v>46179</v>
      </c>
      <c r="H4" s="18">
        <f ca="1"/>
        <v>46180</v>
      </c>
    </row>
    <row r="5" spans="2:8" ht="39.75" customHeight="1">
      <c r="B5" s="17"/>
      <c r="C5" s="17"/>
      <c r="D5" s="17"/>
      <c r="E5" s="17"/>
      <c r="F5" s="19" t="s">
        <v>71</v>
      </c>
      <c r="G5" s="19" t="s">
        <v>54</v>
      </c>
      <c r="H5" s="19" t="s">
        <v>55</v>
      </c>
    </row>
    <row r="6" spans="2:8" ht="15" customHeight="1">
      <c r="B6" s="9">
        <f t="array" aca="1" ref="B6:H6" ca="1">GiorniESettimane+DATE(AnnoCalendario,6,1)-WEEKDAY(DATE(AnnoCalendario,6,1),(InizioSettimana="Lu")+1)+8</f>
        <v>46181</v>
      </c>
      <c r="C6" s="9">
        <f ca="1"/>
        <v>46182</v>
      </c>
      <c r="D6" s="18">
        <f ca="1"/>
        <v>46183</v>
      </c>
      <c r="E6" s="9">
        <f ca="1"/>
        <v>46184</v>
      </c>
      <c r="F6" s="24">
        <f ca="1"/>
        <v>46185</v>
      </c>
      <c r="G6" s="9">
        <f ca="1"/>
        <v>46186</v>
      </c>
      <c r="H6" s="9">
        <f ca="1"/>
        <v>46187</v>
      </c>
    </row>
    <row r="7" spans="2:8" ht="39.75" customHeight="1">
      <c r="B7" s="17"/>
      <c r="C7" s="17"/>
      <c r="D7" s="19" t="s">
        <v>48</v>
      </c>
      <c r="E7" s="17"/>
      <c r="F7" s="22"/>
      <c r="G7" s="17"/>
      <c r="H7" s="17"/>
    </row>
    <row r="8" spans="2:8" ht="15" customHeight="1">
      <c r="B8" s="9">
        <f t="array" aca="1" ref="B8:H8" ca="1">GiorniESettimane+DATE(AnnoCalendario,6,1)-WEEKDAY(DATE(AnnoCalendario,6,1),(InizioSettimana="Lu")+1)+15</f>
        <v>46188</v>
      </c>
      <c r="C8" s="9">
        <f ca="1"/>
        <v>46189</v>
      </c>
      <c r="D8" s="18">
        <f ca="1"/>
        <v>46190</v>
      </c>
      <c r="E8" s="9">
        <f ca="1"/>
        <v>46191</v>
      </c>
      <c r="F8" s="9">
        <f ca="1"/>
        <v>46192</v>
      </c>
      <c r="G8" s="18">
        <f ca="1"/>
        <v>46193</v>
      </c>
      <c r="H8" s="9">
        <f ca="1"/>
        <v>46194</v>
      </c>
    </row>
    <row r="9" spans="2:8" ht="39.75" customHeight="1">
      <c r="B9" s="17"/>
      <c r="C9" s="17"/>
      <c r="D9" s="19" t="s">
        <v>53</v>
      </c>
      <c r="E9" s="23" t="s">
        <v>56</v>
      </c>
      <c r="F9" s="23" t="s">
        <v>56</v>
      </c>
      <c r="G9" s="23" t="s">
        <v>56</v>
      </c>
      <c r="H9" s="23" t="s">
        <v>56</v>
      </c>
    </row>
    <row r="10" spans="2:8" ht="15" customHeight="1">
      <c r="B10" s="9">
        <f t="array" aca="1" ref="B10:H10" ca="1">GiorniESettimane+DATE(AnnoCalendario,6,1)-WEEKDAY(DATE(AnnoCalendario,6,1),(InizioSettimana="Lu")+1)+22</f>
        <v>46195</v>
      </c>
      <c r="C10" s="9">
        <f ca="1"/>
        <v>46196</v>
      </c>
      <c r="D10" s="9">
        <f ca="1"/>
        <v>46197</v>
      </c>
      <c r="E10" s="9">
        <f ca="1"/>
        <v>46198</v>
      </c>
      <c r="F10" s="18">
        <f ca="1"/>
        <v>46199</v>
      </c>
      <c r="G10" s="9">
        <f ca="1"/>
        <v>46200</v>
      </c>
      <c r="H10" s="18">
        <f ca="1"/>
        <v>46201</v>
      </c>
    </row>
    <row r="11" spans="2:8" ht="40.5" customHeight="1">
      <c r="B11" s="17"/>
      <c r="C11" s="17"/>
      <c r="D11" s="17"/>
      <c r="E11" s="17"/>
      <c r="F11" s="19" t="s">
        <v>72</v>
      </c>
      <c r="G11" s="17"/>
      <c r="H11" s="19" t="s">
        <v>48</v>
      </c>
    </row>
    <row r="12" spans="2:8" ht="15" customHeight="1">
      <c r="B12" s="9">
        <f t="array" aca="1" ref="B12:H12" ca="1">GiorniESettimane+DATE(AnnoCalendario,6,1)-WEEKDAY(DATE(AnnoCalendario,6,1),(InizioSettimana="Lu")+1)+29</f>
        <v>46202</v>
      </c>
      <c r="C12" s="9">
        <f ca="1"/>
        <v>46203</v>
      </c>
      <c r="D12" s="9">
        <f ca="1"/>
        <v>46204</v>
      </c>
      <c r="E12" s="9">
        <f ca="1"/>
        <v>46205</v>
      </c>
      <c r="F12" s="9">
        <f ca="1"/>
        <v>46206</v>
      </c>
      <c r="G12" s="9">
        <f ca="1"/>
        <v>46207</v>
      </c>
      <c r="H12" s="9">
        <f ca="1"/>
        <v>46208</v>
      </c>
    </row>
    <row r="13" spans="2:8" ht="39.75" customHeight="1">
      <c r="B13" s="17"/>
      <c r="C13" s="17"/>
      <c r="D13" s="17"/>
      <c r="E13" s="17"/>
      <c r="F13" s="17"/>
      <c r="G13" s="17"/>
      <c r="H13" s="17"/>
    </row>
    <row r="14" spans="2:8" ht="15" customHeight="1">
      <c r="B14" s="9">
        <f t="array" aca="1" ref="B14:H14" ca="1">GiorniESettimane+DATE(AnnoCalendario,6,1)-WEEKDAY(DATE(AnnoCalendario,6,1),(InizioSettimana="Lu")+1)+36</f>
        <v>46209</v>
      </c>
      <c r="C14" s="9">
        <f ca="1"/>
        <v>46210</v>
      </c>
      <c r="D14" s="9">
        <f ca="1"/>
        <v>46211</v>
      </c>
      <c r="E14" s="9">
        <f ca="1"/>
        <v>46212</v>
      </c>
      <c r="F14" s="9">
        <f ca="1"/>
        <v>46213</v>
      </c>
      <c r="G14" s="9">
        <f ca="1"/>
        <v>46214</v>
      </c>
      <c r="H14" s="9">
        <f ca="1"/>
        <v>46215</v>
      </c>
    </row>
    <row r="15" spans="2:8" ht="39.75" customHeight="1">
      <c r="B15" s="17"/>
      <c r="C15" s="17"/>
      <c r="D15" s="17"/>
      <c r="E15" s="17"/>
      <c r="F15" s="17"/>
      <c r="G15" s="17"/>
      <c r="H15" s="17"/>
    </row>
  </sheetData>
  <conditionalFormatting sqref="B4:G4">
    <cfRule type="expression" dxfId="13" priority="2">
      <formula>DAY(B4)&gt;8</formula>
    </cfRule>
  </conditionalFormatting>
  <conditionalFormatting sqref="B12:H15">
    <cfRule type="expression" dxfId="12" priority="1">
      <formula>AND(DAY(B12)&gt;=1,DAY(B12)&lt;=15)</formula>
    </cfRule>
  </conditionalFormatting>
  <dataValidations count="9">
    <dataValidation allowBlank="1" showInputMessage="1" prompt="Giorno feriale determinato automaticamente" sqref="C3:H3" xr:uid="{00000000-0002-0000-0500-000000000000}"/>
    <dataValidation allowBlank="1" showInputMessage="1" prompt="Giorno della settimana determinato automaticamente. Per cambiare i giorni della settimana, selezionare un nuovo giorno iniziale nella cella E2 del foglio di lavoro &quot;GENNAIO&quot;" sqref="B3" xr:uid="{00000000-0002-0000-0500-000001000000}"/>
    <dataValidation allowBlank="1" showInputMessage="1" prompt="Anno del calendario determinato automaticamente dall'anno impostato nella cella C2 del foglio di lavoro Gennaio" sqref="B1" xr:uid="{00000000-0002-0000-0500-000002000000}"/>
    <dataValidation allowBlank="1" showInputMessage="1" prompt="Le righe 4, 6, 8, 10, 12 e 14 contengono le date del mese, inclusi il mese precedente e quello successivo, se applicabili" sqref="B4" xr:uid="{00000000-0002-0000-0500-000003000000}"/>
    <dataValidation allowBlank="1" showInputMessage="1" prompt="Immettere le note giornaliere nelle righe 5, 7, 9, 11, 13 e 15 nelle colonne da B a H" sqref="B5" xr:uid="{00000000-0002-0000-0500-000004000000}"/>
    <dataValidation allowBlank="1" showInputMessage="1" prompt="Collegamento di spostamento al mese precedente" sqref="C1" xr:uid="{00000000-0002-0000-0500-000005000000}"/>
    <dataValidation allowBlank="1" showInputMessage="1" prompt="Collegamento di spostamento al mese successivo" sqref="D1" xr:uid="{00000000-0002-0000-0500-000006000000}"/>
    <dataValidation allowBlank="1" showInputMessage="1" prompt="Pianificare il mese di giugno in questo foglio di lavoro. I collegamenti di spostamento ai mesi precedenti e successivi si trovano in C1 e D1 " sqref="A1" xr:uid="{00000000-0002-0000-0500-000007000000}"/>
    <dataValidation allowBlank="1" showInputMessage="1" showErrorMessage="1" prompt="Il mese per questo foglio di lavoro si trova in questa cella. Il calendario inizia nella cella sottostante e contiene date del mese precedente, corrente e successivo" sqref="B2" xr:uid="{00000000-0002-0000-0500-000008000000}"/>
  </dataValidations>
  <hyperlinks>
    <hyperlink ref="D1" location="LUGLIO!A1" tooltip="Collegamento di spostamento al mese successivo" display="JULY -&gt;" xr:uid="{00000000-0004-0000-0500-000000000000}"/>
    <hyperlink ref="C1" location="MAGGIO!A1" tooltip="Collegamento di spostamento al mese precedente" display="&lt;- MAY" xr:uid="{00000000-0004-0000-0500-000001000000}"/>
  </hyperlinks>
  <printOptions horizontalCentered="1"/>
  <pageMargins left="0.09" right="0.5" top="0.75" bottom="0.75" header="0.3" footer="0.3"/>
  <pageSetup paperSize="9" fitToHeight="0" orientation="landscape" horizontalDpi="4294967293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theme="4" tint="-0.499984740745262"/>
    <pageSetUpPr fitToPage="1"/>
  </sheetPr>
  <dimension ref="B1:H15"/>
  <sheetViews>
    <sheetView showGridLines="0" topLeftCell="C1" zoomScale="110" zoomScaleNormal="110" workbookViewId="0">
      <selection activeCell="G12" sqref="G12"/>
    </sheetView>
  </sheetViews>
  <sheetFormatPr defaultRowHeight="16.5"/>
  <cols>
    <col min="1" max="1" width="2.77734375" customWidth="1"/>
    <col min="2" max="8" width="15.33203125" customWidth="1"/>
  </cols>
  <sheetData>
    <row r="1" spans="2:8" ht="30" customHeight="1">
      <c r="B1" s="6">
        <f ca="1">AnnoCalendario</f>
        <v>2026</v>
      </c>
      <c r="C1" s="5" t="s">
        <v>20</v>
      </c>
      <c r="D1" s="5" t="s">
        <v>21</v>
      </c>
      <c r="E1" s="1"/>
      <c r="F1" s="1"/>
      <c r="G1" s="1"/>
      <c r="H1" s="5"/>
    </row>
    <row r="2" spans="2:8" ht="45" customHeight="1">
      <c r="B2" s="10" t="s">
        <v>19</v>
      </c>
      <c r="C2" s="8"/>
      <c r="D2" s="8"/>
      <c r="E2" s="8"/>
      <c r="F2" s="3"/>
    </row>
    <row r="3" spans="2:8" ht="18.75" customHeight="1">
      <c r="B3" s="4" t="str">
        <f>InizioSettimana</f>
        <v>lu</v>
      </c>
      <c r="C3" s="4" t="str">
        <f t="shared" ref="C3:H3" ca="1" si="0">LEFT(TEXT(C4,"ggg"),2)</f>
        <v>ma</v>
      </c>
      <c r="D3" s="4" t="str">
        <f t="shared" ca="1" si="0"/>
        <v>me</v>
      </c>
      <c r="E3" s="4" t="str">
        <f t="shared" ca="1" si="0"/>
        <v>gi</v>
      </c>
      <c r="F3" s="4" t="str">
        <f t="shared" ca="1" si="0"/>
        <v>ve</v>
      </c>
      <c r="G3" s="4" t="str">
        <f t="shared" ca="1" si="0"/>
        <v>sa</v>
      </c>
      <c r="H3" s="4" t="str">
        <f t="shared" ca="1" si="0"/>
        <v>do</v>
      </c>
    </row>
    <row r="4" spans="2:8" ht="16.5" customHeight="1">
      <c r="B4" s="9">
        <f t="array" aca="1" ref="B4:H4" ca="1">GiorniESettimane+DATE(AnnoCalendario,7,1)-WEEKDAY(DATE(AnnoCalendario,7,1),(InizioSettimana="Lu")+1)+1</f>
        <v>46202</v>
      </c>
      <c r="C4" s="9">
        <f ca="1"/>
        <v>46203</v>
      </c>
      <c r="D4" s="9">
        <f ca="1"/>
        <v>46204</v>
      </c>
      <c r="E4" s="9">
        <f ca="1"/>
        <v>46205</v>
      </c>
      <c r="F4" s="9">
        <f ca="1"/>
        <v>46206</v>
      </c>
      <c r="G4" s="9">
        <f ca="1"/>
        <v>46207</v>
      </c>
      <c r="H4" s="9">
        <f ca="1"/>
        <v>46208</v>
      </c>
    </row>
    <row r="5" spans="2:8" ht="39.75" customHeight="1">
      <c r="B5" s="7"/>
      <c r="C5" s="7"/>
      <c r="D5" s="7"/>
      <c r="E5" s="7"/>
      <c r="F5" s="7"/>
      <c r="G5" s="7"/>
      <c r="H5" s="7"/>
    </row>
    <row r="6" spans="2:8" ht="15" customHeight="1">
      <c r="B6" s="9">
        <f t="array" aca="1" ref="B6:H6" ca="1">GiorniESettimane+DATE(AnnoCalendario,7,1)-WEEKDAY(DATE(AnnoCalendario,7,1),(InizioSettimana="Lu")+1)+8</f>
        <v>46209</v>
      </c>
      <c r="C6" s="9">
        <f ca="1"/>
        <v>46210</v>
      </c>
      <c r="D6" s="9">
        <f ca="1"/>
        <v>46211</v>
      </c>
      <c r="E6" s="9">
        <f ca="1"/>
        <v>46212</v>
      </c>
      <c r="F6" s="9">
        <f ca="1"/>
        <v>46213</v>
      </c>
      <c r="G6" s="9">
        <f ca="1"/>
        <v>46214</v>
      </c>
      <c r="H6" s="9">
        <f ca="1"/>
        <v>46215</v>
      </c>
    </row>
    <row r="7" spans="2:8" ht="39.75" customHeight="1">
      <c r="B7" s="7"/>
      <c r="C7" s="7"/>
      <c r="D7" s="7"/>
      <c r="E7" s="7"/>
      <c r="F7" s="7"/>
      <c r="G7" s="7"/>
      <c r="H7" s="7"/>
    </row>
    <row r="8" spans="2:8" ht="15" customHeight="1">
      <c r="B8" s="9">
        <f t="array" aca="1" ref="B8:H8" ca="1">GiorniESettimane+DATE(AnnoCalendario,7,1)-WEEKDAY(DATE(AnnoCalendario,7,1),(InizioSettimana="Lu")+1)+15</f>
        <v>46216</v>
      </c>
      <c r="C8" s="9">
        <f ca="1"/>
        <v>46217</v>
      </c>
      <c r="D8" s="9">
        <f ca="1"/>
        <v>46218</v>
      </c>
      <c r="E8" s="9">
        <f ca="1"/>
        <v>46219</v>
      </c>
      <c r="F8" s="9">
        <f ca="1"/>
        <v>46220</v>
      </c>
      <c r="G8" s="9">
        <f ca="1"/>
        <v>46221</v>
      </c>
      <c r="H8" s="9">
        <f ca="1"/>
        <v>46222</v>
      </c>
    </row>
    <row r="9" spans="2:8" ht="39.75" customHeight="1">
      <c r="B9" s="7"/>
      <c r="C9" s="7"/>
      <c r="D9" s="7"/>
      <c r="E9" s="7"/>
      <c r="F9" s="7"/>
      <c r="G9" s="23" t="s">
        <v>56</v>
      </c>
      <c r="H9" s="7"/>
    </row>
    <row r="10" spans="2:8" ht="15" customHeight="1">
      <c r="B10" s="9">
        <f t="array" aca="1" ref="B10:H10" ca="1">GiorniESettimane+DATE(AnnoCalendario,7,1)-WEEKDAY(DATE(AnnoCalendario,7,1),(InizioSettimana="Lu")+1)+22</f>
        <v>46223</v>
      </c>
      <c r="C10" s="9">
        <f ca="1"/>
        <v>46224</v>
      </c>
      <c r="D10" s="9">
        <f ca="1"/>
        <v>46225</v>
      </c>
      <c r="E10" s="9">
        <f ca="1"/>
        <v>46226</v>
      </c>
      <c r="F10" s="9">
        <f ca="1"/>
        <v>46227</v>
      </c>
      <c r="G10" s="9">
        <f ca="1"/>
        <v>46228</v>
      </c>
      <c r="H10" s="9">
        <f ca="1"/>
        <v>46229</v>
      </c>
    </row>
    <row r="11" spans="2:8" ht="40.5" customHeight="1">
      <c r="B11" s="7"/>
      <c r="C11" s="7"/>
      <c r="D11" s="7"/>
      <c r="E11" s="7"/>
      <c r="F11" s="7"/>
      <c r="G11" s="7"/>
      <c r="H11" s="7"/>
    </row>
    <row r="12" spans="2:8" ht="15" customHeight="1">
      <c r="B12" s="9">
        <f t="array" aca="1" ref="B12:H12" ca="1">GiorniESettimane+DATE(AnnoCalendario,7,1)-WEEKDAY(DATE(AnnoCalendario,7,1),(InizioSettimana="Lu")+1)+29</f>
        <v>46230</v>
      </c>
      <c r="C12" s="9">
        <f ca="1"/>
        <v>46231</v>
      </c>
      <c r="D12" s="9">
        <f ca="1"/>
        <v>46232</v>
      </c>
      <c r="E12" s="9">
        <f ca="1"/>
        <v>46233</v>
      </c>
      <c r="F12" s="9">
        <f ca="1"/>
        <v>46234</v>
      </c>
      <c r="G12" s="9">
        <f ca="1"/>
        <v>46235</v>
      </c>
      <c r="H12" s="9">
        <f ca="1"/>
        <v>46236</v>
      </c>
    </row>
    <row r="13" spans="2:8" ht="39.75" customHeight="1">
      <c r="B13" s="7"/>
      <c r="C13" s="7"/>
      <c r="D13" s="7"/>
      <c r="E13" s="7"/>
      <c r="F13" s="7"/>
      <c r="G13" s="7"/>
      <c r="H13" s="2"/>
    </row>
    <row r="14" spans="2:8" ht="15" customHeight="1">
      <c r="B14" s="9">
        <f t="array" aca="1" ref="B14:H14" ca="1">GiorniESettimane+DATE(AnnoCalendario,7,1)-WEEKDAY(DATE(AnnoCalendario,7,1),(InizioSettimana="Lu")+1)+36</f>
        <v>46237</v>
      </c>
      <c r="C14" s="9">
        <f ca="1"/>
        <v>46238</v>
      </c>
      <c r="D14" s="9">
        <f ca="1"/>
        <v>46239</v>
      </c>
      <c r="E14" s="9">
        <f ca="1"/>
        <v>46240</v>
      </c>
      <c r="F14" s="9">
        <f ca="1"/>
        <v>46241</v>
      </c>
      <c r="G14" s="9">
        <f ca="1"/>
        <v>46242</v>
      </c>
      <c r="H14" s="9">
        <f ca="1"/>
        <v>46243</v>
      </c>
    </row>
    <row r="15" spans="2:8" ht="39.75" customHeight="1">
      <c r="B15" s="7"/>
      <c r="C15" s="7"/>
      <c r="D15" s="7"/>
      <c r="E15" s="7"/>
      <c r="F15" s="7"/>
      <c r="G15" s="7"/>
      <c r="H15" s="7"/>
    </row>
  </sheetData>
  <conditionalFormatting sqref="B4:G4">
    <cfRule type="expression" dxfId="11" priority="2">
      <formula>DAY(B4)&gt;8</formula>
    </cfRule>
  </conditionalFormatting>
  <conditionalFormatting sqref="B12:H15">
    <cfRule type="expression" dxfId="10" priority="1">
      <formula>AND(DAY(B12)&gt;=1,DAY(B12)&lt;=15)</formula>
    </cfRule>
  </conditionalFormatting>
  <dataValidations count="9">
    <dataValidation allowBlank="1" showInputMessage="1" prompt="Giorno feriale determinato automaticamente" sqref="C3:H3" xr:uid="{00000000-0002-0000-0600-000000000000}"/>
    <dataValidation allowBlank="1" showInputMessage="1" prompt="Giorno della settimana determinato automaticamente. Per cambiare i giorni della settimana, selezionare un nuovo giorno iniziale nella cella E2 del foglio di lavoro &quot;GENNAIO&quot;" sqref="B3" xr:uid="{00000000-0002-0000-0600-000001000000}"/>
    <dataValidation allowBlank="1" showInputMessage="1" prompt="Anno del calendario determinato automaticamente dall'anno impostato nella cella C2 del foglio di lavoro Gennaio" sqref="B1" xr:uid="{00000000-0002-0000-0600-000002000000}"/>
    <dataValidation allowBlank="1" showInputMessage="1" prompt="Le righe 4, 6, 8, 10, 12 e 14 contengono le date del mese, inclusi il mese precedente e quello successivo, se applicabili" sqref="B4" xr:uid="{00000000-0002-0000-0600-000003000000}"/>
    <dataValidation allowBlank="1" showInputMessage="1" prompt="Immettere le note giornaliere nelle righe 5, 7, 9, 11, 13 e 15 nelle colonne da B a H" sqref="B5" xr:uid="{00000000-0002-0000-0600-000004000000}"/>
    <dataValidation allowBlank="1" showInputMessage="1" prompt="Pianificare il mese di luglio in questo foglio di lavoro. I collegamenti di spostamento ai mesi precedenti e successivi si trovano in C1 e D1 " sqref="A1" xr:uid="{00000000-0002-0000-0600-000005000000}"/>
    <dataValidation allowBlank="1" showInputMessage="1" prompt="Collegamento di spostamento al mese successivo" sqref="D1" xr:uid="{00000000-0002-0000-0600-000006000000}"/>
    <dataValidation allowBlank="1" showInputMessage="1" prompt="Collegamento di spostamento al mese precedente" sqref="C1" xr:uid="{00000000-0002-0000-0600-000007000000}"/>
    <dataValidation allowBlank="1" showInputMessage="1" showErrorMessage="1" prompt="Il mese per questo foglio di lavoro si trova in questa cella. Il calendario inizia nella cella sottostante e contiene date del mese precedente, corrente e successivo" sqref="B2" xr:uid="{00000000-0002-0000-0600-000008000000}"/>
  </dataValidations>
  <hyperlinks>
    <hyperlink ref="D1" location="AGOSTO!A1" tooltip="Collegamento di spostamento al mese successivo" display="JULY -&gt;" xr:uid="{00000000-0004-0000-0600-000000000000}"/>
    <hyperlink ref="C1" location="GIUGNO!A1" tooltip="Collegamento di spostamento al mese precedente" display="&lt;- MAY" xr:uid="{00000000-0004-0000-0600-000001000000}"/>
  </hyperlinks>
  <printOptions horizontalCentered="1"/>
  <pageMargins left="0.09" right="0.5" top="0.75" bottom="0.75" header="0.3" footer="0.3"/>
  <pageSetup paperSize="9" fitToHeight="0" orientation="landscape" horizontalDpi="4294967293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theme="4" tint="-0.249977111117893"/>
    <pageSetUpPr fitToPage="1"/>
  </sheetPr>
  <dimension ref="B1:H15"/>
  <sheetViews>
    <sheetView showGridLines="0" zoomScale="110" zoomScaleNormal="110" workbookViewId="0"/>
  </sheetViews>
  <sheetFormatPr defaultRowHeight="16.5"/>
  <cols>
    <col min="1" max="1" width="2.77734375" customWidth="1"/>
    <col min="2" max="8" width="15.33203125" customWidth="1"/>
  </cols>
  <sheetData>
    <row r="1" spans="2:8" ht="30" customHeight="1">
      <c r="B1" s="6">
        <f ca="1">AnnoCalendario</f>
        <v>2026</v>
      </c>
      <c r="C1" s="5" t="s">
        <v>23</v>
      </c>
      <c r="D1" s="5" t="s">
        <v>24</v>
      </c>
      <c r="E1" s="1"/>
      <c r="F1" s="1"/>
      <c r="G1" s="1"/>
      <c r="H1" s="5"/>
    </row>
    <row r="2" spans="2:8" ht="45" customHeight="1">
      <c r="B2" s="10" t="s">
        <v>22</v>
      </c>
      <c r="C2" s="8"/>
      <c r="D2" s="8"/>
      <c r="E2" s="8"/>
      <c r="F2" s="3"/>
    </row>
    <row r="3" spans="2:8" ht="18.75" customHeight="1">
      <c r="B3" s="4" t="str">
        <f>InizioSettimana</f>
        <v>lu</v>
      </c>
      <c r="C3" s="4" t="str">
        <f t="shared" ref="C3:H3" ca="1" si="0">LEFT(TEXT(C4,"ggg"),2)</f>
        <v>ma</v>
      </c>
      <c r="D3" s="4" t="str">
        <f t="shared" ca="1" si="0"/>
        <v>me</v>
      </c>
      <c r="E3" s="4" t="str">
        <f t="shared" ca="1" si="0"/>
        <v>gi</v>
      </c>
      <c r="F3" s="4" t="str">
        <f t="shared" ca="1" si="0"/>
        <v>ve</v>
      </c>
      <c r="G3" s="4" t="str">
        <f t="shared" ca="1" si="0"/>
        <v>sa</v>
      </c>
      <c r="H3" s="4" t="str">
        <f t="shared" ca="1" si="0"/>
        <v>do</v>
      </c>
    </row>
    <row r="4" spans="2:8" ht="16.5" customHeight="1">
      <c r="B4" s="9">
        <f t="array" aca="1" ref="B4:H4" ca="1">GiorniESettimane+DATE(AnnoCalendario,8,1)-WEEKDAY(DATE(AnnoCalendario,8,1),(InizioSettimana="Lu")+1)+1</f>
        <v>46230</v>
      </c>
      <c r="C4" s="9">
        <f ca="1"/>
        <v>46231</v>
      </c>
      <c r="D4" s="9">
        <f ca="1"/>
        <v>46232</v>
      </c>
      <c r="E4" s="9">
        <f ca="1"/>
        <v>46233</v>
      </c>
      <c r="F4" s="9">
        <f ca="1"/>
        <v>46234</v>
      </c>
      <c r="G4" s="9">
        <f ca="1"/>
        <v>46235</v>
      </c>
      <c r="H4" s="9">
        <f ca="1"/>
        <v>46236</v>
      </c>
    </row>
    <row r="5" spans="2:8" ht="39.75" customHeight="1">
      <c r="B5" s="7"/>
      <c r="C5" s="7"/>
      <c r="D5" s="7"/>
      <c r="E5" s="7"/>
      <c r="F5" s="7"/>
      <c r="G5" s="7"/>
      <c r="H5" s="7"/>
    </row>
    <row r="6" spans="2:8" ht="15" customHeight="1">
      <c r="B6" s="9">
        <f t="array" aca="1" ref="B6:H6" ca="1">GiorniESettimane+DATE(AnnoCalendario,8,1)-WEEKDAY(DATE(AnnoCalendario,8,1),(InizioSettimana="Lu")+1)+8</f>
        <v>46237</v>
      </c>
      <c r="C6" s="9">
        <f ca="1"/>
        <v>46238</v>
      </c>
      <c r="D6" s="9">
        <f ca="1"/>
        <v>46239</v>
      </c>
      <c r="E6" s="9">
        <f ca="1"/>
        <v>46240</v>
      </c>
      <c r="F6" s="9">
        <f ca="1"/>
        <v>46241</v>
      </c>
      <c r="G6" s="9">
        <f ca="1"/>
        <v>46242</v>
      </c>
      <c r="H6" s="9">
        <f ca="1"/>
        <v>46243</v>
      </c>
    </row>
    <row r="7" spans="2:8" ht="39.75" customHeight="1">
      <c r="B7" s="7"/>
      <c r="C7" s="7"/>
      <c r="D7" s="7"/>
      <c r="E7" s="7"/>
      <c r="F7" s="7"/>
      <c r="G7" s="7"/>
      <c r="H7" s="7"/>
    </row>
    <row r="8" spans="2:8" ht="15" customHeight="1">
      <c r="B8" s="9">
        <f t="array" aca="1" ref="B8:H8" ca="1">GiorniESettimane+DATE(AnnoCalendario,8,1)-WEEKDAY(DATE(AnnoCalendario,8,1),(InizioSettimana="Lu")+1)+15</f>
        <v>46244</v>
      </c>
      <c r="C8" s="9">
        <f ca="1"/>
        <v>46245</v>
      </c>
      <c r="D8" s="9">
        <f ca="1"/>
        <v>46246</v>
      </c>
      <c r="E8" s="9">
        <f ca="1"/>
        <v>46247</v>
      </c>
      <c r="F8" s="9">
        <f ca="1"/>
        <v>46248</v>
      </c>
      <c r="G8" s="9">
        <f ca="1"/>
        <v>46249</v>
      </c>
      <c r="H8" s="9">
        <f ca="1"/>
        <v>46250</v>
      </c>
    </row>
    <row r="9" spans="2:8" ht="39.75" customHeight="1">
      <c r="B9" s="7"/>
      <c r="C9" s="7"/>
      <c r="D9" s="7"/>
      <c r="E9" s="7"/>
      <c r="F9" s="7"/>
      <c r="G9" s="7"/>
      <c r="H9" s="7"/>
    </row>
    <row r="10" spans="2:8" ht="15" customHeight="1">
      <c r="B10" s="9">
        <f t="array" aca="1" ref="B10:H10" ca="1">GiorniESettimane+DATE(AnnoCalendario,8,1)-WEEKDAY(DATE(AnnoCalendario,8,1),(InizioSettimana="Lu")+1)+22</f>
        <v>46251</v>
      </c>
      <c r="C10" s="9">
        <f ca="1"/>
        <v>46252</v>
      </c>
      <c r="D10" s="9">
        <f ca="1"/>
        <v>46253</v>
      </c>
      <c r="E10" s="9">
        <f ca="1"/>
        <v>46254</v>
      </c>
      <c r="F10" s="9">
        <f ca="1"/>
        <v>46255</v>
      </c>
      <c r="G10" s="9">
        <f ca="1"/>
        <v>46256</v>
      </c>
      <c r="H10" s="9">
        <f ca="1"/>
        <v>46257</v>
      </c>
    </row>
    <row r="11" spans="2:8" ht="40.5" customHeight="1">
      <c r="B11" s="7"/>
      <c r="C11" s="7"/>
      <c r="D11" s="7"/>
      <c r="E11" s="7"/>
      <c r="F11" s="7"/>
      <c r="G11" s="7"/>
      <c r="H11" s="7"/>
    </row>
    <row r="12" spans="2:8" ht="15" customHeight="1">
      <c r="B12" s="9">
        <f t="array" aca="1" ref="B12:H12" ca="1">GiorniESettimane+DATE(AnnoCalendario,8,1)-WEEKDAY(DATE(AnnoCalendario,8,1),(InizioSettimana="Lu")+1)+29</f>
        <v>46258</v>
      </c>
      <c r="C12" s="9">
        <f ca="1"/>
        <v>46259</v>
      </c>
      <c r="D12" s="9">
        <f ca="1"/>
        <v>46260</v>
      </c>
      <c r="E12" s="9">
        <f ca="1"/>
        <v>46261</v>
      </c>
      <c r="F12" s="9">
        <f ca="1"/>
        <v>46262</v>
      </c>
      <c r="G12" s="9">
        <f ca="1"/>
        <v>46263</v>
      </c>
      <c r="H12" s="9">
        <f ca="1"/>
        <v>46264</v>
      </c>
    </row>
    <row r="13" spans="2:8" ht="39.75" customHeight="1">
      <c r="B13" s="7"/>
      <c r="C13" s="7"/>
      <c r="D13" s="7"/>
      <c r="E13" s="7"/>
      <c r="F13" s="7"/>
      <c r="G13" s="7"/>
      <c r="H13" s="7"/>
    </row>
    <row r="14" spans="2:8" ht="15" customHeight="1">
      <c r="B14" s="9">
        <f t="array" aca="1" ref="B14:H14" ca="1">GiorniESettimane+DATE(AnnoCalendario,8,1)-WEEKDAY(DATE(AnnoCalendario,8,1),(InizioSettimana="Lu")+1)+36</f>
        <v>46265</v>
      </c>
      <c r="C14" s="9">
        <f ca="1"/>
        <v>46266</v>
      </c>
      <c r="D14" s="9">
        <f ca="1"/>
        <v>46267</v>
      </c>
      <c r="E14" s="9">
        <f ca="1"/>
        <v>46268</v>
      </c>
      <c r="F14" s="9">
        <f ca="1"/>
        <v>46269</v>
      </c>
      <c r="G14" s="9">
        <f ca="1"/>
        <v>46270</v>
      </c>
      <c r="H14" s="9">
        <f ca="1"/>
        <v>46271</v>
      </c>
    </row>
    <row r="15" spans="2:8" ht="39.75" customHeight="1">
      <c r="B15" s="7"/>
      <c r="C15" s="7"/>
      <c r="D15" s="7"/>
      <c r="E15" s="7"/>
      <c r="F15" s="7"/>
      <c r="G15" s="7"/>
      <c r="H15" s="7"/>
    </row>
  </sheetData>
  <conditionalFormatting sqref="B4:G4">
    <cfRule type="expression" dxfId="9" priority="2">
      <formula>DAY(B4)&gt;8</formula>
    </cfRule>
  </conditionalFormatting>
  <conditionalFormatting sqref="B12:H15">
    <cfRule type="expression" dxfId="8" priority="1">
      <formula>AND(DAY(B12)&gt;=1,DAY(B12)&lt;=15)</formula>
    </cfRule>
  </conditionalFormatting>
  <dataValidations count="9">
    <dataValidation allowBlank="1" showInputMessage="1" prompt="Giorno feriale determinato automaticamente" sqref="C3:H3" xr:uid="{00000000-0002-0000-0700-000000000000}"/>
    <dataValidation allowBlank="1" showInputMessage="1" prompt="Giorno della settimana determinato automaticamente. Per cambiare i giorni della settimana, selezionare un nuovo giorno iniziale nella cella E2 del foglio di lavoro &quot;GENNAIO&quot;" sqref="B3" xr:uid="{00000000-0002-0000-0700-000001000000}"/>
    <dataValidation allowBlank="1" showInputMessage="1" prompt="Anno del calendario determinato automaticamente dall'anno impostato nella cella C2 del foglio di lavoro Gennaio" sqref="B1" xr:uid="{00000000-0002-0000-0700-000002000000}"/>
    <dataValidation allowBlank="1" showInputMessage="1" prompt="Le righe 4, 6, 8, 10, 12 e 14 contengono le date del mese, inclusi il mese precedente e quello successivo, se applicabili" sqref="B4" xr:uid="{00000000-0002-0000-0700-000003000000}"/>
    <dataValidation allowBlank="1" showInputMessage="1" prompt="Immettere le note giornaliere nelle righe 5, 7, 9, 11, 13 e 15 nelle colonne da B a H" sqref="B5" xr:uid="{00000000-0002-0000-0700-000004000000}"/>
    <dataValidation allowBlank="1" showInputMessage="1" prompt="Pianificare il mese di agosto in questo foglio di lavoro. I collegamenti di spostamento ai mesi precedenti e successivi si trovano in C1 e D1 " sqref="A1" xr:uid="{00000000-0002-0000-0700-000005000000}"/>
    <dataValidation allowBlank="1" showInputMessage="1" prompt="Collegamento di spostamento al mese successivo" sqref="D1" xr:uid="{00000000-0002-0000-0700-000006000000}"/>
    <dataValidation allowBlank="1" showInputMessage="1" prompt="Collegamento di spostamento al mese precedente" sqref="C1" xr:uid="{00000000-0002-0000-0700-000007000000}"/>
    <dataValidation allowBlank="1" showInputMessage="1" showErrorMessage="1" prompt="Il mese per questo foglio di lavoro si trova in questa cella. Il calendario inizia nella cella sottostante e contiene date del mese precedente, corrente e successivo" sqref="B2" xr:uid="{00000000-0002-0000-0700-000008000000}"/>
  </dataValidations>
  <hyperlinks>
    <hyperlink ref="D1" location="SETTEMBRE!A1" tooltip="Collegamento di spostamento al mese successivo" display="JULY -&gt;" xr:uid="{00000000-0004-0000-0700-000000000000}"/>
    <hyperlink ref="C1" location="LUGLIO!A1" tooltip="Collegamento di spostamento al mese precedente" display="&lt;- MAY" xr:uid="{00000000-0004-0000-0700-000001000000}"/>
  </hyperlinks>
  <printOptions horizontalCentered="1"/>
  <pageMargins left="0.09" right="0.5" top="0.75" bottom="0.75" header="0.3" footer="0.3"/>
  <pageSetup paperSize="9" fitToHeight="0" orientation="landscape" horizontalDpi="4294967293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theme="3" tint="0.499984740745262"/>
    <pageSetUpPr fitToPage="1"/>
  </sheetPr>
  <dimension ref="B1:H15"/>
  <sheetViews>
    <sheetView showGridLines="0" tabSelected="1" zoomScale="110" zoomScaleNormal="110" workbookViewId="0">
      <selection activeCell="N7" sqref="N7"/>
    </sheetView>
  </sheetViews>
  <sheetFormatPr defaultRowHeight="16.5"/>
  <cols>
    <col min="1" max="1" width="2.77734375" customWidth="1"/>
    <col min="2" max="8" width="15.33203125" customWidth="1"/>
  </cols>
  <sheetData>
    <row r="1" spans="2:8" ht="30" customHeight="1">
      <c r="B1" s="6">
        <f ca="1">AnnoCalendario</f>
        <v>2026</v>
      </c>
      <c r="C1" s="5" t="s">
        <v>26</v>
      </c>
      <c r="D1" s="5" t="s">
        <v>27</v>
      </c>
      <c r="E1" s="1"/>
      <c r="F1" s="1"/>
      <c r="G1" s="1"/>
      <c r="H1" s="5"/>
    </row>
    <row r="2" spans="2:8" ht="45" customHeight="1">
      <c r="B2" s="10" t="s">
        <v>25</v>
      </c>
      <c r="C2" s="8"/>
      <c r="D2" s="8"/>
      <c r="E2" s="8"/>
      <c r="F2" s="3"/>
    </row>
    <row r="3" spans="2:8" ht="18.75" customHeight="1">
      <c r="B3" s="4" t="str">
        <f>InizioSettimana</f>
        <v>lu</v>
      </c>
      <c r="C3" s="4" t="str">
        <f t="shared" ref="C3:H3" ca="1" si="0">LEFT(TEXT(C4,"ggg"),2)</f>
        <v>ma</v>
      </c>
      <c r="D3" s="4" t="str">
        <f t="shared" ca="1" si="0"/>
        <v>me</v>
      </c>
      <c r="E3" s="4" t="str">
        <f t="shared" ca="1" si="0"/>
        <v>gi</v>
      </c>
      <c r="F3" s="4" t="str">
        <f t="shared" ca="1" si="0"/>
        <v>ve</v>
      </c>
      <c r="G3" s="4" t="str">
        <f t="shared" ca="1" si="0"/>
        <v>sa</v>
      </c>
      <c r="H3" s="4" t="str">
        <f t="shared" ca="1" si="0"/>
        <v>do</v>
      </c>
    </row>
    <row r="4" spans="2:8" ht="16.5" customHeight="1">
      <c r="B4" s="9">
        <f t="array" aca="1" ref="B4:H4" ca="1">GiorniESettimane+DATE(AnnoCalendario,9,1)-WEEKDAY(DATE(AnnoCalendario,9,1),(InizioSettimana="Lu")+1)+1</f>
        <v>46265</v>
      </c>
      <c r="C4" s="9">
        <f ca="1"/>
        <v>46266</v>
      </c>
      <c r="D4" s="9">
        <f ca="1"/>
        <v>46267</v>
      </c>
      <c r="E4" s="9">
        <f ca="1"/>
        <v>46268</v>
      </c>
      <c r="F4" s="25">
        <f ca="1"/>
        <v>46269</v>
      </c>
      <c r="G4" s="9">
        <f ca="1"/>
        <v>46270</v>
      </c>
      <c r="H4" s="9">
        <f ca="1"/>
        <v>46271</v>
      </c>
    </row>
    <row r="5" spans="2:8" ht="39.75" customHeight="1">
      <c r="B5" s="7"/>
      <c r="C5" s="7"/>
      <c r="D5" s="7"/>
      <c r="E5" s="7"/>
      <c r="F5" s="26" t="s">
        <v>74</v>
      </c>
      <c r="G5" s="7"/>
      <c r="H5" s="7"/>
    </row>
    <row r="6" spans="2:8" ht="15" customHeight="1">
      <c r="B6" s="9">
        <f t="array" aca="1" ref="B6:H6" ca="1">GiorniESettimane+DATE(AnnoCalendario,9,1)-WEEKDAY(DATE(AnnoCalendario,9,1),(InizioSettimana="Lu")+1)+8</f>
        <v>46272</v>
      </c>
      <c r="C6" s="9">
        <f ca="1"/>
        <v>46273</v>
      </c>
      <c r="D6" s="9">
        <f ca="1"/>
        <v>46274</v>
      </c>
      <c r="E6" s="9">
        <f ca="1"/>
        <v>46275</v>
      </c>
      <c r="F6" s="18">
        <f ca="1"/>
        <v>46276</v>
      </c>
      <c r="G6" s="9">
        <f ca="1"/>
        <v>46277</v>
      </c>
      <c r="H6" s="18">
        <f ca="1"/>
        <v>46278</v>
      </c>
    </row>
    <row r="7" spans="2:8" ht="39.75" customHeight="1">
      <c r="B7" s="7"/>
      <c r="C7" s="7"/>
      <c r="D7" s="7"/>
      <c r="E7" s="7"/>
      <c r="F7" s="19" t="s">
        <v>57</v>
      </c>
      <c r="G7" s="7"/>
      <c r="H7" s="19" t="s">
        <v>58</v>
      </c>
    </row>
    <row r="8" spans="2:8" ht="15" customHeight="1">
      <c r="B8" s="9">
        <f t="array" aca="1" ref="B8:H8" ca="1">GiorniESettimane+DATE(AnnoCalendario,9,1)-WEEKDAY(DATE(AnnoCalendario,9,1),(InizioSettimana="Lu")+1)+15</f>
        <v>46279</v>
      </c>
      <c r="C8" s="9">
        <f ca="1"/>
        <v>46280</v>
      </c>
      <c r="D8" s="18">
        <f ca="1"/>
        <v>46281</v>
      </c>
      <c r="E8" s="9">
        <f ca="1"/>
        <v>46282</v>
      </c>
      <c r="F8" s="9">
        <f ca="1"/>
        <v>46283</v>
      </c>
      <c r="G8" s="18">
        <f ca="1"/>
        <v>46284</v>
      </c>
      <c r="H8" s="9">
        <f ca="1"/>
        <v>46285</v>
      </c>
    </row>
    <row r="9" spans="2:8" ht="39.75" customHeight="1">
      <c r="B9" s="7"/>
      <c r="C9" s="7"/>
      <c r="D9" s="19" t="s">
        <v>73</v>
      </c>
      <c r="E9" s="7"/>
      <c r="F9" s="7"/>
      <c r="G9" s="23" t="s">
        <v>56</v>
      </c>
      <c r="H9" s="22" t="s">
        <v>59</v>
      </c>
    </row>
    <row r="10" spans="2:8" ht="15" customHeight="1">
      <c r="B10" s="9">
        <f t="array" aca="1" ref="B10:H10" ca="1">GiorniESettimane+DATE(AnnoCalendario,9,1)-WEEKDAY(DATE(AnnoCalendario,9,1),(InizioSettimana="Lu")+1)+22</f>
        <v>46286</v>
      </c>
      <c r="C10" s="9">
        <f ca="1"/>
        <v>46287</v>
      </c>
      <c r="D10" s="9">
        <f ca="1"/>
        <v>46288</v>
      </c>
      <c r="E10" s="9">
        <f ca="1"/>
        <v>46289</v>
      </c>
      <c r="F10" s="18">
        <f ca="1"/>
        <v>46290</v>
      </c>
      <c r="G10" s="18">
        <f ca="1"/>
        <v>46291</v>
      </c>
      <c r="H10" s="18">
        <f ca="1"/>
        <v>46292</v>
      </c>
    </row>
    <row r="11" spans="2:8" ht="40.5" customHeight="1">
      <c r="B11" s="22" t="s">
        <v>59</v>
      </c>
      <c r="C11" s="22" t="s">
        <v>59</v>
      </c>
      <c r="D11" s="22" t="s">
        <v>59</v>
      </c>
      <c r="E11" s="22" t="s">
        <v>59</v>
      </c>
      <c r="F11" s="19" t="s">
        <v>60</v>
      </c>
      <c r="G11" s="19" t="s">
        <v>61</v>
      </c>
      <c r="H11" s="19" t="s">
        <v>61</v>
      </c>
    </row>
    <row r="12" spans="2:8" ht="15" customHeight="1">
      <c r="B12" s="9">
        <f t="array" aca="1" ref="B12:H12" ca="1">GiorniESettimane+DATE(AnnoCalendario,9,1)-WEEKDAY(DATE(AnnoCalendario,9,1),(InizioSettimana="Lu")+1)+29</f>
        <v>46293</v>
      </c>
      <c r="C12" s="9">
        <f ca="1"/>
        <v>46294</v>
      </c>
      <c r="D12" s="9">
        <f ca="1"/>
        <v>46295</v>
      </c>
      <c r="E12" s="24">
        <f ca="1"/>
        <v>46296</v>
      </c>
      <c r="F12" s="24">
        <f ca="1"/>
        <v>46297</v>
      </c>
      <c r="G12" s="24">
        <f ca="1"/>
        <v>46298</v>
      </c>
      <c r="H12" s="24">
        <f ca="1"/>
        <v>46299</v>
      </c>
    </row>
    <row r="13" spans="2:8" ht="39.75" customHeight="1">
      <c r="B13" s="22" t="s">
        <v>61</v>
      </c>
      <c r="C13" s="22" t="s">
        <v>61</v>
      </c>
      <c r="D13" s="22" t="s">
        <v>61</v>
      </c>
      <c r="E13" s="22"/>
      <c r="F13" s="22"/>
      <c r="G13" s="22"/>
      <c r="H13" s="22"/>
    </row>
    <row r="14" spans="2:8" ht="15" customHeight="1">
      <c r="B14" s="9">
        <f t="array" aca="1" ref="B14:H14" ca="1">GiorniESettimane+DATE(AnnoCalendario,9,1)-WEEKDAY(DATE(AnnoCalendario,9,1),(InizioSettimana="Lu")+1)+36</f>
        <v>46300</v>
      </c>
      <c r="C14" s="9">
        <f ca="1"/>
        <v>46301</v>
      </c>
      <c r="D14" s="9">
        <f ca="1"/>
        <v>46302</v>
      </c>
      <c r="E14" s="9">
        <f ca="1"/>
        <v>46303</v>
      </c>
      <c r="F14" s="9">
        <f ca="1"/>
        <v>46304</v>
      </c>
      <c r="G14" s="9">
        <f ca="1"/>
        <v>46305</v>
      </c>
      <c r="H14" s="9">
        <f ca="1"/>
        <v>46306</v>
      </c>
    </row>
    <row r="15" spans="2:8" ht="39.75" customHeight="1">
      <c r="B15" s="7"/>
      <c r="C15" s="7"/>
      <c r="D15" s="7"/>
      <c r="E15" s="7"/>
      <c r="F15" s="7"/>
      <c r="G15" s="7"/>
      <c r="H15" s="7"/>
    </row>
  </sheetData>
  <conditionalFormatting sqref="B4:G4">
    <cfRule type="expression" dxfId="7" priority="2">
      <formula>DAY(B4)&gt;8</formula>
    </cfRule>
  </conditionalFormatting>
  <conditionalFormatting sqref="B12:H15">
    <cfRule type="expression" dxfId="6" priority="1">
      <formula>AND(DAY(B12)&gt;=1,DAY(B12)&lt;=15)</formula>
    </cfRule>
  </conditionalFormatting>
  <dataValidations count="9">
    <dataValidation allowBlank="1" showInputMessage="1" prompt="Giorno feriale determinato automaticamente" sqref="C3:H3" xr:uid="{00000000-0002-0000-0800-000000000000}"/>
    <dataValidation allowBlank="1" showInputMessage="1" prompt="Giorno della settimana determinato automaticamente. Per cambiare i giorni della settimana, selezionare un nuovo giorno iniziale nella cella E2 del foglio di lavoro &quot;GENNAIO&quot;" sqref="B3" xr:uid="{00000000-0002-0000-0800-000001000000}"/>
    <dataValidation allowBlank="1" showInputMessage="1" prompt="Anno del calendario determinato automaticamente dall'anno impostato nella cella C2 del foglio di lavoro Gennaio" sqref="B1" xr:uid="{00000000-0002-0000-0800-000002000000}"/>
    <dataValidation allowBlank="1" showInputMessage="1" prompt="Le righe 4, 6, 8, 10, 12 e 14 contengono le date del mese, inclusi il mese precedente e quello successivo, se applicabili" sqref="B4" xr:uid="{00000000-0002-0000-0800-000003000000}"/>
    <dataValidation allowBlank="1" showInputMessage="1" prompt="Immettere le note giornaliere nelle righe 5, 7, 9, 11, 13 e 15 nelle colonne da B a H" sqref="B5" xr:uid="{00000000-0002-0000-0800-000004000000}"/>
    <dataValidation allowBlank="1" showInputMessage="1" prompt="Pianificare il mese di settembre in questo foglio di lavoro. I collegamenti di spostamento ai mesi precedenti e successivi si trovano in C1 e D1 " sqref="A1" xr:uid="{00000000-0002-0000-0800-000005000000}"/>
    <dataValidation allowBlank="1" showInputMessage="1" prompt="Collegamento di spostamento al mese successivo" sqref="D1" xr:uid="{00000000-0002-0000-0800-000006000000}"/>
    <dataValidation allowBlank="1" showInputMessage="1" prompt="Collegamento di spostamento al mese precedente" sqref="C1" xr:uid="{00000000-0002-0000-0800-000007000000}"/>
    <dataValidation allowBlank="1" showInputMessage="1" showErrorMessage="1" prompt="Il mese per questo foglio di lavoro si trova in questa cella. Il calendario inizia nella cella sottostante e contiene date del mese precedente, corrente e successivo" sqref="B2" xr:uid="{00000000-0002-0000-0800-000008000000}"/>
  </dataValidations>
  <hyperlinks>
    <hyperlink ref="D1" location="OTTOBRE!A1" tooltip="Collegamento di spostamento al mese successivo" display="JULY -&gt;" xr:uid="{00000000-0004-0000-0800-000000000000}"/>
    <hyperlink ref="C1" location="AGOSTO!A1" tooltip="Collegamento di spostamento al mese precedente" display="&lt;- MAY" xr:uid="{00000000-0004-0000-0800-000001000000}"/>
  </hyperlinks>
  <printOptions horizontalCentered="1"/>
  <pageMargins left="0.09" right="0.5" top="0.75" bottom="0.75" header="0.3" footer="0.3"/>
  <pageSetup paperSize="9" fitToHeight="0" orientation="landscape" horizontalDpi="4294967293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TM16390962</Templat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17</vt:i4>
      </vt:variant>
    </vt:vector>
  </HeadingPairs>
  <TitlesOfParts>
    <vt:vector size="29" baseType="lpstr"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  <vt:lpstr>AnnoCalendario</vt:lpstr>
      <vt:lpstr>GENNAIO!Area_stampa</vt:lpstr>
      <vt:lpstr>AreaTitoloColonna1..H15.10</vt:lpstr>
      <vt:lpstr>AreaTitoloColonna1..H15.11</vt:lpstr>
      <vt:lpstr>AreaTitoloColonna1..H15.12</vt:lpstr>
      <vt:lpstr>AreaTitoloColonna1..H15.2</vt:lpstr>
      <vt:lpstr>AreaTitoloColonna1..H15.3</vt:lpstr>
      <vt:lpstr>AreaTitoloColonna1..H15.4</vt:lpstr>
      <vt:lpstr>AreaTitoloColonna1..H15.5</vt:lpstr>
      <vt:lpstr>AreaTitoloColonna1..H15.6</vt:lpstr>
      <vt:lpstr>AreaTitoloColonna1..H15.7</vt:lpstr>
      <vt:lpstr>AreaTitoloColonna1..H15.8</vt:lpstr>
      <vt:lpstr>AreaTitoloColonna1..H15.9</vt:lpstr>
      <vt:lpstr>AreaTitoloColonna1..H17.1</vt:lpstr>
      <vt:lpstr>AreaTitoloRiga1..C2</vt:lpstr>
      <vt:lpstr>AreaTitoloRiga2..E2</vt:lpstr>
      <vt:lpstr>InizioSettimana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Selena Ferron</dc:creator>
  <cp:lastModifiedBy>Selena Ferron</cp:lastModifiedBy>
  <dcterms:created xsi:type="dcterms:W3CDTF">2017-11-22T01:16:26Z</dcterms:created>
  <dcterms:modified xsi:type="dcterms:W3CDTF">2026-07-30T09:09:22Z</dcterms:modified>
</cp:coreProperties>
</file>